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6560" yWindow="-15" windowWidth="12255" windowHeight="11655" tabRatio="727"/>
  </bookViews>
  <sheets>
    <sheet name="СВОД по диспан-и и проф.осмотра" sheetId="33" r:id="rId1"/>
  </sheets>
  <externalReferences>
    <externalReference r:id="rId2"/>
  </externalReferences>
  <calcPr calcId="144525"/>
</workbook>
</file>

<file path=xl/calcChain.xml><?xml version="1.0" encoding="utf-8"?>
<calcChain xmlns="http://schemas.openxmlformats.org/spreadsheetml/2006/main">
  <c r="F56" i="33" l="1"/>
  <c r="J56" i="33" s="1"/>
  <c r="E56" i="33"/>
  <c r="H56" i="33" s="1"/>
  <c r="D56" i="33"/>
  <c r="C56" i="33"/>
  <c r="B56" i="33"/>
  <c r="F55" i="33"/>
  <c r="I55" i="33" s="1"/>
  <c r="E55" i="33"/>
  <c r="D55" i="33"/>
  <c r="C55" i="33"/>
  <c r="H55" i="33" s="1"/>
  <c r="B55" i="33"/>
  <c r="F54" i="33"/>
  <c r="J54" i="33" s="1"/>
  <c r="E54" i="33"/>
  <c r="H54" i="33" s="1"/>
  <c r="D54" i="33"/>
  <c r="C54" i="33"/>
  <c r="B54" i="33"/>
  <c r="F53" i="33"/>
  <c r="E53" i="33"/>
  <c r="H53" i="33" s="1"/>
  <c r="D53" i="33"/>
  <c r="J53" i="33" s="1"/>
  <c r="C53" i="33"/>
  <c r="C52" i="33" s="1"/>
  <c r="B53" i="33"/>
  <c r="D52" i="33"/>
  <c r="F51" i="33"/>
  <c r="E51" i="33"/>
  <c r="H51" i="33" s="1"/>
  <c r="D51" i="33"/>
  <c r="C51" i="33"/>
  <c r="B51" i="33"/>
  <c r="F50" i="33"/>
  <c r="E50" i="33"/>
  <c r="D50" i="33"/>
  <c r="C50" i="33"/>
  <c r="B50" i="33"/>
  <c r="F49" i="33"/>
  <c r="E49" i="33"/>
  <c r="D49" i="33"/>
  <c r="C49" i="33"/>
  <c r="B49" i="33"/>
  <c r="F48" i="33"/>
  <c r="E48" i="33"/>
  <c r="G48" i="33" s="1"/>
  <c r="D48" i="33"/>
  <c r="C48" i="33"/>
  <c r="B48" i="33"/>
  <c r="F46" i="33"/>
  <c r="E46" i="33"/>
  <c r="H46" i="33" s="1"/>
  <c r="D46" i="33"/>
  <c r="J46" i="33" s="1"/>
  <c r="C46" i="33"/>
  <c r="B46" i="33"/>
  <c r="B61" i="33" s="1"/>
  <c r="H45" i="33"/>
  <c r="F45" i="33"/>
  <c r="I45" i="33" s="1"/>
  <c r="E45" i="33"/>
  <c r="D45" i="33"/>
  <c r="J45" i="33" s="1"/>
  <c r="C45" i="33"/>
  <c r="B45" i="33"/>
  <c r="B60" i="33" s="1"/>
  <c r="J44" i="33"/>
  <c r="F44" i="33"/>
  <c r="I44" i="33" s="1"/>
  <c r="E44" i="33"/>
  <c r="D44" i="33"/>
  <c r="C44" i="33"/>
  <c r="C42" i="33" s="1"/>
  <c r="B44" i="33"/>
  <c r="B59" i="33" s="1"/>
  <c r="F43" i="33"/>
  <c r="I43" i="33" s="1"/>
  <c r="E43" i="33"/>
  <c r="D43" i="33"/>
  <c r="C43" i="33"/>
  <c r="B43" i="33"/>
  <c r="B58" i="33" s="1"/>
  <c r="D42" i="33"/>
  <c r="F41" i="33"/>
  <c r="J41" i="33" s="1"/>
  <c r="E41" i="33"/>
  <c r="H41" i="33" s="1"/>
  <c r="D41" i="33"/>
  <c r="C41" i="33"/>
  <c r="B41" i="33"/>
  <c r="F40" i="33"/>
  <c r="E40" i="33"/>
  <c r="H40" i="33" s="1"/>
  <c r="D40" i="33"/>
  <c r="D37" i="33" s="1"/>
  <c r="C40" i="33"/>
  <c r="B40" i="33"/>
  <c r="F39" i="33"/>
  <c r="E39" i="33"/>
  <c r="D39" i="33"/>
  <c r="C39" i="33"/>
  <c r="B39" i="33"/>
  <c r="F38" i="33"/>
  <c r="E38" i="33"/>
  <c r="H38" i="33" s="1"/>
  <c r="D38" i="33"/>
  <c r="C38" i="33"/>
  <c r="B38" i="33"/>
  <c r="H36" i="33"/>
  <c r="G36" i="33"/>
  <c r="F36" i="33"/>
  <c r="E36" i="33"/>
  <c r="D36" i="33"/>
  <c r="C36" i="33"/>
  <c r="B36" i="33"/>
  <c r="F35" i="33"/>
  <c r="J35" i="33" s="1"/>
  <c r="E35" i="33"/>
  <c r="D35" i="33"/>
  <c r="C35" i="33"/>
  <c r="B35" i="33"/>
  <c r="F34" i="33"/>
  <c r="J34" i="33" s="1"/>
  <c r="E34" i="33"/>
  <c r="H34" i="33" s="1"/>
  <c r="D34" i="33"/>
  <c r="C34" i="33"/>
  <c r="B34" i="33"/>
  <c r="J33" i="33"/>
  <c r="F33" i="33"/>
  <c r="E33" i="33"/>
  <c r="D33" i="33"/>
  <c r="C33" i="33"/>
  <c r="C32" i="33" s="1"/>
  <c r="B33" i="33"/>
  <c r="D32" i="33"/>
  <c r="F31" i="33"/>
  <c r="E31" i="33"/>
  <c r="D31" i="33"/>
  <c r="C31" i="33"/>
  <c r="B31" i="33"/>
  <c r="F30" i="33"/>
  <c r="J30" i="33" s="1"/>
  <c r="E30" i="33"/>
  <c r="H30" i="33" s="1"/>
  <c r="D30" i="33"/>
  <c r="C30" i="33"/>
  <c r="B30" i="33"/>
  <c r="F29" i="33"/>
  <c r="J29" i="33" s="1"/>
  <c r="E29" i="33"/>
  <c r="H29" i="33" s="1"/>
  <c r="D29" i="33"/>
  <c r="C29" i="33"/>
  <c r="B29" i="33"/>
  <c r="F28" i="33"/>
  <c r="E28" i="33"/>
  <c r="D28" i="33"/>
  <c r="C28" i="33"/>
  <c r="B28" i="33"/>
  <c r="F26" i="33"/>
  <c r="E26" i="33"/>
  <c r="D26" i="33"/>
  <c r="C26" i="33"/>
  <c r="G26" i="33" s="1"/>
  <c r="B26" i="33"/>
  <c r="H25" i="33"/>
  <c r="F25" i="33"/>
  <c r="J25" i="33" s="1"/>
  <c r="E25" i="33"/>
  <c r="D25" i="33"/>
  <c r="C25" i="33"/>
  <c r="B25" i="33"/>
  <c r="F24" i="33"/>
  <c r="J24" i="33" s="1"/>
  <c r="E24" i="33"/>
  <c r="H24" i="33" s="1"/>
  <c r="D24" i="33"/>
  <c r="C24" i="33"/>
  <c r="B24" i="33"/>
  <c r="J23" i="33"/>
  <c r="F23" i="33"/>
  <c r="I23" i="33" s="1"/>
  <c r="E23" i="33"/>
  <c r="D23" i="33"/>
  <c r="C23" i="33"/>
  <c r="B23" i="33"/>
  <c r="D22" i="33"/>
  <c r="F21" i="33"/>
  <c r="J21" i="33" s="1"/>
  <c r="E21" i="33"/>
  <c r="D21" i="33"/>
  <c r="C21" i="33"/>
  <c r="B21" i="33"/>
  <c r="F20" i="33"/>
  <c r="E20" i="33"/>
  <c r="D20" i="33"/>
  <c r="C20" i="33"/>
  <c r="B20" i="33"/>
  <c r="F19" i="33"/>
  <c r="J19" i="33" s="1"/>
  <c r="E19" i="33"/>
  <c r="H19" i="33" s="1"/>
  <c r="D19" i="33"/>
  <c r="C19" i="33"/>
  <c r="B19" i="33"/>
  <c r="G18" i="33"/>
  <c r="F18" i="33"/>
  <c r="J18" i="33" s="1"/>
  <c r="E18" i="33"/>
  <c r="D18" i="33"/>
  <c r="C18" i="33"/>
  <c r="C17" i="33" s="1"/>
  <c r="B18" i="33"/>
  <c r="D17" i="33"/>
  <c r="F16" i="33"/>
  <c r="J16" i="33" s="1"/>
  <c r="E16" i="33"/>
  <c r="D16" i="33"/>
  <c r="C16" i="33"/>
  <c r="B16" i="33"/>
  <c r="F15" i="33"/>
  <c r="E15" i="33"/>
  <c r="D15" i="33"/>
  <c r="D14" i="33" s="1"/>
  <c r="C15" i="33"/>
  <c r="B15" i="33"/>
  <c r="E14" i="33"/>
  <c r="F13" i="33"/>
  <c r="E13" i="33"/>
  <c r="D13" i="33"/>
  <c r="D61" i="33" s="1"/>
  <c r="C13" i="33"/>
  <c r="B13" i="33"/>
  <c r="F12" i="33"/>
  <c r="I12" i="33" s="1"/>
  <c r="E12" i="33"/>
  <c r="H12" i="33" s="1"/>
  <c r="D12" i="33"/>
  <c r="C12" i="33"/>
  <c r="B12" i="33"/>
  <c r="F11" i="33"/>
  <c r="J11" i="33" s="1"/>
  <c r="E11" i="33"/>
  <c r="H11" i="33" s="1"/>
  <c r="D11" i="33"/>
  <c r="C11" i="33"/>
  <c r="B11" i="33"/>
  <c r="F10" i="33"/>
  <c r="E10" i="33"/>
  <c r="D10" i="33"/>
  <c r="C10" i="33"/>
  <c r="C9" i="33" s="1"/>
  <c r="B10" i="33"/>
  <c r="C22" i="33" l="1"/>
  <c r="H26" i="33"/>
  <c r="E32" i="33"/>
  <c r="H32" i="33" s="1"/>
  <c r="E9" i="33"/>
  <c r="H9" i="33" s="1"/>
  <c r="C59" i="33"/>
  <c r="F14" i="33"/>
  <c r="J14" i="33" s="1"/>
  <c r="F9" i="33"/>
  <c r="D59" i="33"/>
  <c r="H16" i="33"/>
  <c r="H18" i="33"/>
  <c r="H21" i="33"/>
  <c r="H23" i="33"/>
  <c r="I24" i="33"/>
  <c r="I25" i="33"/>
  <c r="D27" i="33"/>
  <c r="F32" i="33"/>
  <c r="J32" i="33" s="1"/>
  <c r="F37" i="33"/>
  <c r="J43" i="33"/>
  <c r="H48" i="33"/>
  <c r="E47" i="33"/>
  <c r="H47" i="33" s="1"/>
  <c r="C61" i="33"/>
  <c r="C14" i="33"/>
  <c r="C27" i="33"/>
  <c r="G35" i="33"/>
  <c r="J36" i="33"/>
  <c r="G38" i="33"/>
  <c r="J49" i="33"/>
  <c r="G45" i="33"/>
  <c r="F47" i="33"/>
  <c r="J47" i="33" s="1"/>
  <c r="J51" i="33"/>
  <c r="I53" i="33"/>
  <c r="D9" i="33"/>
  <c r="H13" i="33"/>
  <c r="G15" i="33"/>
  <c r="E17" i="33"/>
  <c r="G17" i="33" s="1"/>
  <c r="H20" i="33"/>
  <c r="E22" i="33"/>
  <c r="H22" i="33" s="1"/>
  <c r="E27" i="33"/>
  <c r="H31" i="33"/>
  <c r="H35" i="33"/>
  <c r="J40" i="33"/>
  <c r="E58" i="33"/>
  <c r="C60" i="33"/>
  <c r="F61" i="33"/>
  <c r="J61" i="33" s="1"/>
  <c r="J15" i="33"/>
  <c r="F17" i="33"/>
  <c r="J17" i="33" s="1"/>
  <c r="J20" i="33"/>
  <c r="F22" i="33"/>
  <c r="J22" i="33" s="1"/>
  <c r="F27" i="33"/>
  <c r="J27" i="33" s="1"/>
  <c r="J31" i="33"/>
  <c r="H33" i="33"/>
  <c r="I34" i="33"/>
  <c r="I35" i="33"/>
  <c r="H44" i="33"/>
  <c r="G46" i="33"/>
  <c r="D47" i="33"/>
  <c r="J10" i="33"/>
  <c r="D60" i="33"/>
  <c r="G25" i="33"/>
  <c r="J26" i="33"/>
  <c r="G28" i="33"/>
  <c r="I33" i="33"/>
  <c r="E37" i="33"/>
  <c r="G41" i="33"/>
  <c r="H50" i="33"/>
  <c r="E52" i="33"/>
  <c r="H52" i="33" s="1"/>
  <c r="G55" i="33"/>
  <c r="G56" i="33"/>
  <c r="J39" i="33"/>
  <c r="H43" i="33"/>
  <c r="C47" i="33"/>
  <c r="J50" i="33"/>
  <c r="F52" i="33"/>
  <c r="J52" i="33" s="1"/>
  <c r="I54" i="33"/>
  <c r="J55" i="33"/>
  <c r="J37" i="33"/>
  <c r="I37" i="33"/>
  <c r="H27" i="33"/>
  <c r="G27" i="33"/>
  <c r="I61" i="33"/>
  <c r="H14" i="33"/>
  <c r="J12" i="33"/>
  <c r="I13" i="33"/>
  <c r="I14" i="33"/>
  <c r="H15" i="33"/>
  <c r="G16" i="33"/>
  <c r="F58" i="33"/>
  <c r="E59" i="33"/>
  <c r="J13" i="33"/>
  <c r="I15" i="33"/>
  <c r="F59" i="33"/>
  <c r="E60" i="33"/>
  <c r="G9" i="33"/>
  <c r="I16" i="33"/>
  <c r="I17" i="33"/>
  <c r="G19" i="33"/>
  <c r="I26" i="33"/>
  <c r="H28" i="33"/>
  <c r="G29" i="33"/>
  <c r="I36" i="33"/>
  <c r="G39" i="33"/>
  <c r="E42" i="33"/>
  <c r="I46" i="33"/>
  <c r="G49" i="33"/>
  <c r="I56" i="33"/>
  <c r="F60" i="33"/>
  <c r="E61" i="33"/>
  <c r="G10" i="33"/>
  <c r="I18" i="33"/>
  <c r="G20" i="33"/>
  <c r="I28" i="33"/>
  <c r="G30" i="33"/>
  <c r="I38" i="33"/>
  <c r="H39" i="33"/>
  <c r="G40" i="33"/>
  <c r="F42" i="33"/>
  <c r="I48" i="33"/>
  <c r="H49" i="33"/>
  <c r="G50" i="33"/>
  <c r="I9" i="33"/>
  <c r="H10" i="33"/>
  <c r="G11" i="33"/>
  <c r="I19" i="33"/>
  <c r="G21" i="33"/>
  <c r="G22" i="33"/>
  <c r="J28" i="33"/>
  <c r="I29" i="33"/>
  <c r="G31" i="33"/>
  <c r="C37" i="33"/>
  <c r="G37" i="33" s="1"/>
  <c r="J38" i="33"/>
  <c r="I39" i="33"/>
  <c r="J48" i="33"/>
  <c r="I49" i="33"/>
  <c r="G51" i="33"/>
  <c r="G12" i="33"/>
  <c r="I20" i="33"/>
  <c r="G23" i="33"/>
  <c r="I30" i="33"/>
  <c r="G33" i="33"/>
  <c r="I40" i="33"/>
  <c r="G43" i="33"/>
  <c r="I50" i="33"/>
  <c r="G53" i="33"/>
  <c r="C58" i="33"/>
  <c r="I10" i="33"/>
  <c r="I11" i="33"/>
  <c r="G13" i="33"/>
  <c r="G14" i="33"/>
  <c r="I21" i="33"/>
  <c r="I22" i="33"/>
  <c r="G24" i="33"/>
  <c r="I31" i="33"/>
  <c r="I32" i="33"/>
  <c r="G34" i="33"/>
  <c r="I41" i="33"/>
  <c r="G44" i="33"/>
  <c r="I51" i="33"/>
  <c r="G54" i="33"/>
  <c r="D58" i="33"/>
  <c r="D57" i="33" s="1"/>
  <c r="I47" i="33" l="1"/>
  <c r="C57" i="33"/>
  <c r="G32" i="33"/>
  <c r="G52" i="33"/>
  <c r="H17" i="33"/>
  <c r="I27" i="33"/>
  <c r="G47" i="33"/>
  <c r="J9" i="33"/>
  <c r="I52" i="33"/>
  <c r="H42" i="33"/>
  <c r="G42" i="33"/>
  <c r="H37" i="33"/>
  <c r="J42" i="33"/>
  <c r="I42" i="33"/>
  <c r="H60" i="33"/>
  <c r="G60" i="33"/>
  <c r="H61" i="33"/>
  <c r="G61" i="33"/>
  <c r="J59" i="33"/>
  <c r="I59" i="33"/>
  <c r="J60" i="33"/>
  <c r="I60" i="33"/>
  <c r="G58" i="33"/>
  <c r="H59" i="33"/>
  <c r="G59" i="33"/>
  <c r="H58" i="33"/>
  <c r="F57" i="33"/>
  <c r="J58" i="33"/>
  <c r="I58" i="33"/>
  <c r="E57" i="33"/>
  <c r="H57" i="33" l="1"/>
  <c r="G57" i="33"/>
  <c r="J57" i="33"/>
  <c r="I57" i="33"/>
</calcChain>
</file>

<file path=xl/sharedStrings.xml><?xml version="1.0" encoding="utf-8"?>
<sst xmlns="http://schemas.openxmlformats.org/spreadsheetml/2006/main" count="38" uniqueCount="33">
  <si>
    <t>Финансирование, руб</t>
  </si>
  <si>
    <t>Законченный случай</t>
  </si>
  <si>
    <t>Отклонение</t>
  </si>
  <si>
    <t>абсолютное</t>
  </si>
  <si>
    <t>Наименование медицинской организации</t>
  </si>
  <si>
    <t>№ п/п</t>
  </si>
  <si>
    <t>ОГБУЗ "Областная больница"</t>
  </si>
  <si>
    <t>гр.1</t>
  </si>
  <si>
    <t>гр.2</t>
  </si>
  <si>
    <t>гр.3</t>
  </si>
  <si>
    <t>гр.4</t>
  </si>
  <si>
    <t>ОГБУЗ "Детская областная больница"</t>
  </si>
  <si>
    <t>ОГБУЗ "Ленинская ЦРБ"</t>
  </si>
  <si>
    <t>ОГБУЗ "Октябрьская ЦРБ"</t>
  </si>
  <si>
    <t>ОГБУЗ "Теплоозерская ЦРБ"</t>
  </si>
  <si>
    <t>ОГБУЗ "Николаевская РБ"</t>
  </si>
  <si>
    <t>ОГБУЗ "Смидовичская РБ"</t>
  </si>
  <si>
    <t>ОГБУЗ "Валдгеймская ЦРБ"</t>
  </si>
  <si>
    <t>ОГБУЗ "Облученская РБ"</t>
  </si>
  <si>
    <t>Фактическое исполнение за январь-март 2025 года</t>
  </si>
  <si>
    <t>Плановое задание на январь-март 2025 года</t>
  </si>
  <si>
    <t>ЧУЗ "КБ "РЖД-Медицина" г. Хабаровск"</t>
  </si>
  <si>
    <t>гр.5</t>
  </si>
  <si>
    <t>гр.6</t>
  </si>
  <si>
    <t>относитель-ное, %</t>
  </si>
  <si>
    <t>гр.7=гр.5-гр.3</t>
  </si>
  <si>
    <t>гр.8=гр.5/гр.3*100-100</t>
  </si>
  <si>
    <t>гр.9=гр.6-гр.4</t>
  </si>
  <si>
    <t>гр.10=гр.6/гр.4*100-100</t>
  </si>
  <si>
    <t>ИТОГО по области:</t>
  </si>
  <si>
    <r>
      <t xml:space="preserve">Информация о фактическом выполнении планового задания </t>
    </r>
    <r>
      <rPr>
        <b/>
        <u/>
        <sz val="16"/>
        <color theme="1"/>
        <rFont val="Times New Roman"/>
        <family val="1"/>
        <charset val="204"/>
      </rPr>
      <t xml:space="preserve">по диспансеризации и профилактическим осмотрам </t>
    </r>
    <r>
      <rPr>
        <sz val="16"/>
        <color theme="1"/>
        <rFont val="Times New Roman"/>
        <family val="1"/>
        <charset val="204"/>
      </rPr>
      <t>за январь-март 2025 года в разрезе медицинских организаций, участвующих в реализации территориальной программы обязательного медицинского страхования</t>
    </r>
  </si>
  <si>
    <t>Комплексное посещение</t>
  </si>
  <si>
    <t>Приложение к протоколу заседания Комиссии по разработке ТПОМС № 4 от 23.04.2025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</si>
</sst>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_-* #,##0\ _₽_-;\-* #,##0\ _₽_-;_-* &quot;-&quot;??\ _₽_-;_-@_-"/>
    <numFmt numFmtId="168" formatCode="_-* #,##0.0_р_._-;\-* #,##0.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7">
    <xf numFmtId="0" fontId="0" fillId="0" borderId="0"/>
    <xf numFmtId="164" fontId="2" fillId="0" borderId="0" applyFont="0" applyFill="0" applyBorder="0" applyAlignment="0" applyProtection="0"/>
    <xf numFmtId="0" fontId="3" fillId="0" borderId="0"/>
    <xf numFmtId="0" fontId="1" fillId="0" borderId="0"/>
    <xf numFmtId="0" fontId="2" fillId="0" borderId="0"/>
    <xf numFmtId="165" fontId="1" fillId="0" borderId="0" applyFont="0" applyFill="0" applyBorder="0" applyAlignment="0" applyProtection="0"/>
    <xf numFmtId="0" fontId="1" fillId="0" borderId="0"/>
  </cellStyleXfs>
  <cellXfs count="127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18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5" fillId="0" borderId="11" xfId="0" applyFont="1" applyBorder="1"/>
    <xf numFmtId="166" fontId="4" fillId="0" borderId="0" xfId="0" applyNumberFormat="1" applyFont="1"/>
    <xf numFmtId="43" fontId="5" fillId="0" borderId="1" xfId="0" applyNumberFormat="1" applyFont="1" applyBorder="1" applyAlignment="1">
      <alignment vertical="center"/>
    </xf>
    <xf numFmtId="167" fontId="5" fillId="0" borderId="1" xfId="0" applyNumberFormat="1" applyFont="1" applyBorder="1" applyAlignment="1">
      <alignment vertical="center"/>
    </xf>
    <xf numFmtId="43" fontId="5" fillId="0" borderId="21" xfId="0" applyNumberFormat="1" applyFont="1" applyBorder="1" applyAlignment="1">
      <alignment vertical="center"/>
    </xf>
    <xf numFmtId="0" fontId="5" fillId="0" borderId="25" xfId="0" applyFont="1" applyBorder="1"/>
    <xf numFmtId="166" fontId="5" fillId="0" borderId="22" xfId="5" applyNumberFormat="1" applyFont="1" applyBorder="1" applyAlignment="1">
      <alignment horizontal="center" vertical="center"/>
    </xf>
    <xf numFmtId="0" fontId="5" fillId="0" borderId="25" xfId="0" applyFont="1" applyBorder="1" applyAlignment="1">
      <alignment wrapText="1"/>
    </xf>
    <xf numFmtId="165" fontId="5" fillId="0" borderId="3" xfId="5" applyNumberFormat="1" applyFont="1" applyBorder="1" applyAlignment="1">
      <alignment horizontal="center" vertical="center" wrapText="1"/>
    </xf>
    <xf numFmtId="166" fontId="5" fillId="0" borderId="19" xfId="0" applyNumberFormat="1" applyFont="1" applyBorder="1" applyAlignment="1">
      <alignment horizontal="center" vertical="center"/>
    </xf>
    <xf numFmtId="0" fontId="8" fillId="0" borderId="16" xfId="0" applyFont="1" applyBorder="1" applyAlignment="1">
      <alignment wrapText="1"/>
    </xf>
    <xf numFmtId="166" fontId="8" fillId="0" borderId="20" xfId="0" applyNumberFormat="1" applyFont="1" applyBorder="1" applyAlignment="1">
      <alignment horizontal="center" vertical="center"/>
    </xf>
    <xf numFmtId="165" fontId="8" fillId="0" borderId="21" xfId="5" applyNumberFormat="1" applyFont="1" applyBorder="1" applyAlignment="1">
      <alignment horizontal="center" vertical="center" wrapText="1"/>
    </xf>
    <xf numFmtId="166" fontId="8" fillId="0" borderId="22" xfId="5" applyNumberFormat="1" applyFont="1" applyBorder="1" applyAlignment="1">
      <alignment horizontal="center" vertical="center"/>
    </xf>
    <xf numFmtId="43" fontId="8" fillId="0" borderId="1" xfId="0" applyNumberFormat="1" applyFont="1" applyBorder="1" applyAlignment="1">
      <alignment vertical="center"/>
    </xf>
    <xf numFmtId="167" fontId="8" fillId="0" borderId="1" xfId="0" applyNumberFormat="1" applyFont="1" applyBorder="1" applyAlignment="1">
      <alignment vertical="center"/>
    </xf>
    <xf numFmtId="43" fontId="8" fillId="0" borderId="21" xfId="0" applyNumberFormat="1" applyFont="1" applyBorder="1" applyAlignment="1">
      <alignment vertical="center"/>
    </xf>
    <xf numFmtId="0" fontId="8" fillId="0" borderId="15" xfId="0" applyFont="1" applyBorder="1" applyAlignment="1">
      <alignment wrapText="1"/>
    </xf>
    <xf numFmtId="166" fontId="8" fillId="0" borderId="5" xfId="0" applyNumberFormat="1" applyFont="1" applyBorder="1" applyAlignment="1">
      <alignment horizontal="center" vertical="center"/>
    </xf>
    <xf numFmtId="165" fontId="8" fillId="0" borderId="7" xfId="5" applyNumberFormat="1" applyFont="1" applyBorder="1" applyAlignment="1">
      <alignment horizontal="center" vertical="center" wrapText="1"/>
    </xf>
    <xf numFmtId="166" fontId="8" fillId="0" borderId="9" xfId="5" applyNumberFormat="1" applyFont="1" applyBorder="1" applyAlignment="1">
      <alignment horizontal="center" vertical="center"/>
    </xf>
    <xf numFmtId="43" fontId="8" fillId="0" borderId="6" xfId="0" applyNumberFormat="1" applyFont="1" applyBorder="1" applyAlignment="1">
      <alignment vertical="center"/>
    </xf>
    <xf numFmtId="167" fontId="8" fillId="0" borderId="6" xfId="0" applyNumberFormat="1" applyFont="1" applyBorder="1" applyAlignment="1">
      <alignment vertical="center"/>
    </xf>
    <xf numFmtId="43" fontId="8" fillId="0" borderId="7" xfId="0" applyNumberFormat="1" applyFont="1" applyBorder="1" applyAlignment="1">
      <alignment vertical="center"/>
    </xf>
    <xf numFmtId="166" fontId="5" fillId="0" borderId="19" xfId="5" applyNumberFormat="1" applyFont="1" applyBorder="1" applyAlignment="1">
      <alignment horizontal="center" vertical="center" wrapText="1"/>
    </xf>
    <xf numFmtId="166" fontId="5" fillId="0" borderId="8" xfId="5" applyNumberFormat="1" applyFont="1" applyBorder="1" applyAlignment="1">
      <alignment horizontal="center" vertical="center"/>
    </xf>
    <xf numFmtId="43" fontId="5" fillId="0" borderId="2" xfId="0" applyNumberFormat="1" applyFont="1" applyBorder="1" applyAlignment="1">
      <alignment horizontal="center" vertical="center"/>
    </xf>
    <xf numFmtId="167" fontId="5" fillId="0" borderId="2" xfId="0" applyNumberFormat="1" applyFont="1" applyBorder="1" applyAlignment="1">
      <alignment horizontal="center" vertical="center"/>
    </xf>
    <xf numFmtId="43" fontId="5" fillId="0" borderId="3" xfId="0" applyNumberFormat="1" applyFont="1" applyBorder="1" applyAlignment="1">
      <alignment horizontal="center" vertical="center"/>
    </xf>
    <xf numFmtId="166" fontId="5" fillId="0" borderId="3" xfId="5" applyNumberFormat="1" applyFont="1" applyBorder="1" applyAlignment="1">
      <alignment horizontal="center" vertical="center" wrapText="1"/>
    </xf>
    <xf numFmtId="0" fontId="9" fillId="0" borderId="16" xfId="0" applyFont="1" applyBorder="1" applyAlignment="1">
      <alignment wrapText="1"/>
    </xf>
    <xf numFmtId="166" fontId="9" fillId="0" borderId="20" xfId="5" applyNumberFormat="1" applyFont="1" applyBorder="1" applyAlignment="1">
      <alignment horizontal="center" vertical="center" wrapText="1"/>
    </xf>
    <xf numFmtId="165" fontId="9" fillId="0" borderId="21" xfId="5" applyNumberFormat="1" applyFont="1" applyBorder="1" applyAlignment="1">
      <alignment horizontal="center" vertical="center" wrapText="1"/>
    </xf>
    <xf numFmtId="166" fontId="9" fillId="0" borderId="22" xfId="5" applyNumberFormat="1" applyFont="1" applyBorder="1" applyAlignment="1">
      <alignment horizontal="center" vertical="center"/>
    </xf>
    <xf numFmtId="43" fontId="9" fillId="0" borderId="1" xfId="0" applyNumberFormat="1" applyFont="1" applyBorder="1" applyAlignment="1">
      <alignment horizontal="center" vertical="center"/>
    </xf>
    <xf numFmtId="167" fontId="9" fillId="0" borderId="1" xfId="0" applyNumberFormat="1" applyFont="1" applyBorder="1" applyAlignment="1">
      <alignment horizontal="center" vertical="center"/>
    </xf>
    <xf numFmtId="43" fontId="9" fillId="0" borderId="21" xfId="0" applyNumberFormat="1" applyFont="1" applyBorder="1" applyAlignment="1">
      <alignment horizontal="center" vertical="center"/>
    </xf>
    <xf numFmtId="0" fontId="9" fillId="0" borderId="15" xfId="0" applyFont="1" applyBorder="1" applyAlignment="1">
      <alignment wrapText="1"/>
    </xf>
    <xf numFmtId="166" fontId="9" fillId="0" borderId="30" xfId="5" applyNumberFormat="1" applyFont="1" applyBorder="1" applyAlignment="1">
      <alignment horizontal="center" vertical="center" wrapText="1"/>
    </xf>
    <xf numFmtId="165" fontId="9" fillId="0" borderId="31" xfId="5" applyNumberFormat="1" applyFont="1" applyBorder="1" applyAlignment="1">
      <alignment horizontal="center" vertical="center" wrapText="1"/>
    </xf>
    <xf numFmtId="166" fontId="9" fillId="0" borderId="9" xfId="5" applyNumberFormat="1" applyFont="1" applyBorder="1" applyAlignment="1">
      <alignment horizontal="center" vertical="center"/>
    </xf>
    <xf numFmtId="43" fontId="9" fillId="0" borderId="6" xfId="0" applyNumberFormat="1" applyFont="1" applyBorder="1" applyAlignment="1">
      <alignment horizontal="center" vertical="center"/>
    </xf>
    <xf numFmtId="167" fontId="9" fillId="0" borderId="6" xfId="0" applyNumberFormat="1" applyFont="1" applyBorder="1" applyAlignment="1">
      <alignment horizontal="center" vertical="center"/>
    </xf>
    <xf numFmtId="43" fontId="9" fillId="0" borderId="7" xfId="0" applyNumberFormat="1" applyFont="1" applyBorder="1" applyAlignment="1">
      <alignment horizontal="center" vertical="center"/>
    </xf>
    <xf numFmtId="43" fontId="9" fillId="0" borderId="1" xfId="0" applyNumberFormat="1" applyFont="1" applyBorder="1" applyAlignment="1">
      <alignment vertical="center"/>
    </xf>
    <xf numFmtId="167" fontId="9" fillId="0" borderId="1" xfId="0" applyNumberFormat="1" applyFont="1" applyBorder="1" applyAlignment="1">
      <alignment vertical="center"/>
    </xf>
    <xf numFmtId="43" fontId="9" fillId="0" borderId="21" xfId="0" applyNumberFormat="1" applyFont="1" applyBorder="1" applyAlignment="1">
      <alignment vertical="center"/>
    </xf>
    <xf numFmtId="0" fontId="9" fillId="0" borderId="23" xfId="0" applyFont="1" applyBorder="1" applyAlignment="1">
      <alignment wrapText="1"/>
    </xf>
    <xf numFmtId="166" fontId="9" fillId="0" borderId="5" xfId="5" applyNumberFormat="1" applyFont="1" applyBorder="1" applyAlignment="1">
      <alignment horizontal="center" vertical="center" wrapText="1"/>
    </xf>
    <xf numFmtId="165" fontId="9" fillId="0" borderId="7" xfId="5" applyNumberFormat="1" applyFont="1" applyBorder="1" applyAlignment="1">
      <alignment horizontal="center" vertical="center" wrapText="1"/>
    </xf>
    <xf numFmtId="166" fontId="9" fillId="0" borderId="27" xfId="5" applyNumberFormat="1" applyFont="1" applyBorder="1" applyAlignment="1">
      <alignment horizontal="center" vertical="center"/>
    </xf>
    <xf numFmtId="43" fontId="9" fillId="0" borderId="4" xfId="0" applyNumberFormat="1" applyFont="1" applyBorder="1" applyAlignment="1">
      <alignment vertical="center"/>
    </xf>
    <xf numFmtId="167" fontId="9" fillId="0" borderId="4" xfId="0" applyNumberFormat="1" applyFont="1" applyBorder="1" applyAlignment="1">
      <alignment vertical="center"/>
    </xf>
    <xf numFmtId="43" fontId="9" fillId="0" borderId="31" xfId="0" applyNumberFormat="1" applyFont="1" applyBorder="1" applyAlignment="1">
      <alignment vertical="center"/>
    </xf>
    <xf numFmtId="43" fontId="9" fillId="0" borderId="6" xfId="0" applyNumberFormat="1" applyFont="1" applyBorder="1" applyAlignment="1">
      <alignment vertical="center"/>
    </xf>
    <xf numFmtId="167" fontId="9" fillId="0" borderId="6" xfId="0" applyNumberFormat="1" applyFont="1" applyBorder="1" applyAlignment="1">
      <alignment vertical="center"/>
    </xf>
    <xf numFmtId="43" fontId="9" fillId="0" borderId="7" xfId="0" applyNumberFormat="1" applyFont="1" applyBorder="1" applyAlignment="1">
      <alignment vertical="center"/>
    </xf>
    <xf numFmtId="166" fontId="9" fillId="0" borderId="20" xfId="5" applyNumberFormat="1" applyFont="1" applyBorder="1" applyAlignment="1">
      <alignment wrapText="1"/>
    </xf>
    <xf numFmtId="166" fontId="9" fillId="0" borderId="22" xfId="5" applyNumberFormat="1" applyFont="1" applyBorder="1" applyAlignment="1">
      <alignment vertical="center"/>
    </xf>
    <xf numFmtId="166" fontId="9" fillId="0" borderId="30" xfId="5" applyNumberFormat="1" applyFont="1" applyBorder="1" applyAlignment="1">
      <alignment wrapText="1"/>
    </xf>
    <xf numFmtId="166" fontId="9" fillId="0" borderId="27" xfId="5" applyNumberFormat="1" applyFont="1" applyBorder="1" applyAlignment="1">
      <alignment vertical="center"/>
    </xf>
    <xf numFmtId="166" fontId="9" fillId="0" borderId="5" xfId="5" applyNumberFormat="1" applyFont="1" applyBorder="1" applyAlignment="1">
      <alignment wrapText="1"/>
    </xf>
    <xf numFmtId="0" fontId="9" fillId="0" borderId="16" xfId="0" applyFont="1" applyBorder="1" applyAlignment="1">
      <alignment horizontal="left" vertical="center" wrapText="1"/>
    </xf>
    <xf numFmtId="168" fontId="9" fillId="0" borderId="21" xfId="5" applyNumberFormat="1" applyFont="1" applyBorder="1" applyAlignment="1">
      <alignment horizontal="center" vertical="center" wrapText="1"/>
    </xf>
    <xf numFmtId="0" fontId="9" fillId="0" borderId="23" xfId="0" applyFont="1" applyBorder="1" applyAlignment="1">
      <alignment horizontal="left" vertical="center" wrapText="1"/>
    </xf>
    <xf numFmtId="168" fontId="9" fillId="0" borderId="31" xfId="5" applyNumberFormat="1" applyFont="1" applyBorder="1" applyAlignment="1">
      <alignment horizontal="center" vertical="center" wrapText="1"/>
    </xf>
    <xf numFmtId="43" fontId="9" fillId="0" borderId="4" xfId="0" applyNumberFormat="1" applyFont="1" applyBorder="1" applyAlignment="1">
      <alignment horizontal="center" vertical="center"/>
    </xf>
    <xf numFmtId="167" fontId="9" fillId="0" borderId="4" xfId="0" applyNumberFormat="1" applyFont="1" applyBorder="1" applyAlignment="1">
      <alignment horizontal="center" vertical="center"/>
    </xf>
    <xf numFmtId="43" fontId="9" fillId="0" borderId="31" xfId="0" applyNumberFormat="1" applyFont="1" applyBorder="1" applyAlignment="1">
      <alignment horizontal="center" vertical="center"/>
    </xf>
    <xf numFmtId="165" fontId="9" fillId="0" borderId="21" xfId="5" applyFont="1" applyBorder="1" applyAlignment="1">
      <alignment horizontal="center" vertical="center" wrapText="1"/>
    </xf>
    <xf numFmtId="165" fontId="9" fillId="0" borderId="7" xfId="5" applyFont="1" applyBorder="1" applyAlignment="1">
      <alignment horizontal="center" vertical="center" wrapText="1"/>
    </xf>
    <xf numFmtId="3" fontId="9" fillId="0" borderId="16" xfId="0" applyNumberFormat="1" applyFont="1" applyBorder="1" applyAlignment="1">
      <alignment wrapText="1"/>
    </xf>
    <xf numFmtId="3" fontId="9" fillId="0" borderId="15" xfId="0" applyNumberFormat="1" applyFont="1" applyBorder="1" applyAlignment="1">
      <alignment wrapText="1"/>
    </xf>
    <xf numFmtId="0" fontId="4" fillId="0" borderId="18" xfId="0" applyFont="1" applyBorder="1" applyAlignment="1">
      <alignment horizontal="center" vertical="center" wrapText="1"/>
    </xf>
    <xf numFmtId="166" fontId="5" fillId="0" borderId="32" xfId="5" applyNumberFormat="1" applyFont="1" applyBorder="1" applyAlignment="1">
      <alignment horizontal="center" vertical="center" wrapText="1"/>
    </xf>
    <xf numFmtId="166" fontId="9" fillId="0" borderId="36" xfId="5" applyNumberFormat="1" applyFont="1" applyBorder="1" applyAlignment="1">
      <alignment horizontal="center" vertical="center" wrapText="1"/>
    </xf>
    <xf numFmtId="166" fontId="9" fillId="0" borderId="37" xfId="5" applyNumberFormat="1" applyFont="1" applyBorder="1" applyAlignment="1">
      <alignment horizontal="center" vertical="center" wrapText="1"/>
    </xf>
    <xf numFmtId="166" fontId="9" fillId="0" borderId="10" xfId="5" applyNumberFormat="1" applyFont="1" applyBorder="1" applyAlignment="1">
      <alignment horizontal="center" vertical="center" wrapText="1"/>
    </xf>
    <xf numFmtId="166" fontId="9" fillId="0" borderId="36" xfId="5" applyNumberFormat="1" applyFont="1" applyBorder="1" applyAlignment="1">
      <alignment wrapText="1"/>
    </xf>
    <xf numFmtId="166" fontId="9" fillId="0" borderId="37" xfId="5" applyNumberFormat="1" applyFont="1" applyBorder="1" applyAlignment="1">
      <alignment wrapText="1"/>
    </xf>
    <xf numFmtId="166" fontId="9" fillId="0" borderId="10" xfId="5" applyNumberFormat="1" applyFont="1" applyBorder="1" applyAlignment="1">
      <alignment wrapText="1"/>
    </xf>
    <xf numFmtId="166" fontId="5" fillId="0" borderId="32" xfId="0" applyNumberFormat="1" applyFont="1" applyBorder="1" applyAlignment="1">
      <alignment horizontal="center" vertical="center"/>
    </xf>
    <xf numFmtId="166" fontId="8" fillId="0" borderId="36" xfId="0" applyNumberFormat="1" applyFont="1" applyBorder="1" applyAlignment="1">
      <alignment horizontal="center" vertical="center"/>
    </xf>
    <xf numFmtId="166" fontId="8" fillId="0" borderId="10" xfId="0" applyNumberFormat="1" applyFont="1" applyBorder="1" applyAlignment="1">
      <alignment horizontal="center" vertical="center"/>
    </xf>
    <xf numFmtId="166" fontId="8" fillId="0" borderId="20" xfId="5" applyNumberFormat="1" applyFont="1" applyBorder="1" applyAlignment="1">
      <alignment horizontal="center" vertical="center" wrapText="1"/>
    </xf>
    <xf numFmtId="166" fontId="8" fillId="0" borderId="5" xfId="5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4" fillId="0" borderId="28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</cellXfs>
  <cellStyles count="7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Обычный 5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onomareva.e.TFOMSEAO/Desktop/&#1048;&#1085;&#1092;&#1086;&#1088;&#1084;&#1072;&#1094;&#1080;%20&#1103;%20&#1086;%20&#1074;&#1099;&#1087;&#1086;&#1083;&#1085;&#1077;&#1085;&#1080;&#1080;%20&#1086;&#1073;&#1098;&#1084;&#1086;&#1074;%20&#1079;&#1072;%20&#1103;&#1085;&#1074;&#1072;&#1088;&#1100;-&#1084;&#1072;&#1088;&#1090;%202025%20&#1075;&#1086;&#1076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ластная больница"/>
      <sheetName val="Детская областная больница"/>
      <sheetName val="Стоматология"/>
      <sheetName val="Инфекционная больница"/>
      <sheetName val="КВД"/>
      <sheetName val="Ленинская ЦРБ"/>
      <sheetName val="Октябрьская ЦРБ"/>
      <sheetName val="Теплоозерская ЦРБ"/>
      <sheetName val="Николаевская РБ"/>
      <sheetName val="Смидовичская РБ"/>
      <sheetName val="Валдгеймская ЦРБ"/>
      <sheetName val="Облученская РБ"/>
      <sheetName val="Онкологический диспансер"/>
      <sheetName val="Станция СМП"/>
      <sheetName val="СПИД"/>
      <sheetName val="МСЧ МВД"/>
      <sheetName val="Нефролайн"/>
      <sheetName val="Клиника Эксперт"/>
      <sheetName val="ЧУЗ КБ"/>
      <sheetName val="Лотос Ци"/>
      <sheetName val="ИП Вергилес А.Я."/>
      <sheetName val=" МДЦ"/>
      <sheetName val="ИП Калинина Л.В."/>
      <sheetName val="Андромеда"/>
      <sheetName val="Хирургия глаза"/>
      <sheetName val="Афина"/>
      <sheetName val="СВОД по области"/>
      <sheetName val="СВОД по стационару"/>
      <sheetName val="СВОД по дневному стационару"/>
      <sheetName val="СВОД по НМП"/>
      <sheetName val="СВОД по диспансерному наблюдени"/>
      <sheetName val="СВОД по диспан-и и проф.осмотра"/>
      <sheetName val="СВОД по ДЛИ"/>
    </sheetNames>
    <sheetDataSet>
      <sheetData sheetId="0">
        <row r="33">
          <cell r="A33" t="str">
            <v>Диспансеризация</v>
          </cell>
          <cell r="B33">
            <v>4086</v>
          </cell>
          <cell r="C33">
            <v>22431517</v>
          </cell>
          <cell r="D33">
            <v>1545</v>
          </cell>
          <cell r="E33">
            <v>8972136.7400000002</v>
          </cell>
        </row>
        <row r="34">
          <cell r="A34" t="str">
            <v>Углубленная диспансеризация</v>
          </cell>
          <cell r="B34">
            <v>894</v>
          </cell>
          <cell r="C34">
            <v>1850842</v>
          </cell>
          <cell r="D34">
            <v>90</v>
          </cell>
          <cell r="E34">
            <v>236065.02000000002</v>
          </cell>
        </row>
        <row r="35">
          <cell r="A35" t="str">
            <v>Диспансеризация репродуктивного возраста</v>
          </cell>
          <cell r="B35">
            <v>793</v>
          </cell>
          <cell r="C35">
            <v>2352847</v>
          </cell>
          <cell r="D35">
            <v>450</v>
          </cell>
          <cell r="E35">
            <v>658464.17000000004</v>
          </cell>
        </row>
        <row r="36">
          <cell r="A36" t="str">
            <v>Профилактические осмотры</v>
          </cell>
          <cell r="B36">
            <v>560</v>
          </cell>
          <cell r="C36">
            <v>1681266</v>
          </cell>
          <cell r="D36">
            <v>480</v>
          </cell>
          <cell r="E36">
            <v>1212254.27</v>
          </cell>
        </row>
      </sheetData>
      <sheetData sheetId="1">
        <row r="23">
          <cell r="A23" t="str">
            <v>Диспансеризация</v>
          </cell>
          <cell r="B23">
            <v>110</v>
          </cell>
          <cell r="C23">
            <v>1678723</v>
          </cell>
          <cell r="D23">
            <v>169</v>
          </cell>
          <cell r="E23">
            <v>2578963.52</v>
          </cell>
        </row>
        <row r="24">
          <cell r="A24" t="str">
            <v>Профилактические осмотры</v>
          </cell>
          <cell r="B24">
            <v>3813</v>
          </cell>
          <cell r="C24">
            <v>17137777</v>
          </cell>
          <cell r="D24">
            <v>3615</v>
          </cell>
          <cell r="E24">
            <v>8063508.0899999999</v>
          </cell>
        </row>
      </sheetData>
      <sheetData sheetId="2"/>
      <sheetData sheetId="3"/>
      <sheetData sheetId="4"/>
      <sheetData sheetId="5">
        <row r="25">
          <cell r="A25" t="str">
            <v>Диспансеризация</v>
          </cell>
          <cell r="B25">
            <v>1329</v>
          </cell>
          <cell r="C25">
            <v>6141780</v>
          </cell>
          <cell r="D25">
            <v>0</v>
          </cell>
          <cell r="E25">
            <v>0</v>
          </cell>
        </row>
        <row r="26">
          <cell r="A26" t="str">
            <v>Углубленная диспансеризация</v>
          </cell>
          <cell r="B26">
            <v>131</v>
          </cell>
          <cell r="C26">
            <v>270870</v>
          </cell>
          <cell r="D26">
            <v>0</v>
          </cell>
          <cell r="E26">
            <v>0</v>
          </cell>
        </row>
        <row r="27">
          <cell r="A27" t="str">
            <v>Диспансеризация репродуктивного возраста</v>
          </cell>
          <cell r="B27">
            <v>639</v>
          </cell>
          <cell r="C27">
            <v>1736706</v>
          </cell>
          <cell r="D27">
            <v>0</v>
          </cell>
          <cell r="E27">
            <v>0</v>
          </cell>
        </row>
        <row r="28">
          <cell r="A28" t="str">
            <v>Профилактические осмотры</v>
          </cell>
          <cell r="B28">
            <v>1001</v>
          </cell>
          <cell r="C28">
            <v>3477061</v>
          </cell>
          <cell r="D28">
            <v>305</v>
          </cell>
          <cell r="E28">
            <v>492118.99</v>
          </cell>
        </row>
      </sheetData>
      <sheetData sheetId="6">
        <row r="26">
          <cell r="A26" t="str">
            <v>Диспансеризация</v>
          </cell>
          <cell r="B26">
            <v>1339</v>
          </cell>
          <cell r="C26">
            <v>6560548</v>
          </cell>
          <cell r="D26">
            <v>429</v>
          </cell>
          <cell r="E26">
            <v>2018245.16</v>
          </cell>
        </row>
        <row r="27">
          <cell r="A27" t="str">
            <v>Углубленная диспансеризация</v>
          </cell>
          <cell r="B27">
            <v>89</v>
          </cell>
          <cell r="C27">
            <v>183860</v>
          </cell>
          <cell r="D27">
            <v>0</v>
          </cell>
          <cell r="E27">
            <v>0</v>
          </cell>
        </row>
        <row r="28">
          <cell r="A28" t="str">
            <v>Диспансеризация репродуктивного возраста</v>
          </cell>
          <cell r="B28">
            <v>498</v>
          </cell>
          <cell r="C28">
            <v>1353730</v>
          </cell>
          <cell r="D28">
            <v>63</v>
          </cell>
          <cell r="E28">
            <v>111022.21</v>
          </cell>
        </row>
        <row r="29">
          <cell r="A29" t="str">
            <v>Профилактические осмотры</v>
          </cell>
          <cell r="B29">
            <v>531</v>
          </cell>
          <cell r="C29">
            <v>1955416</v>
          </cell>
          <cell r="D29">
            <v>373</v>
          </cell>
          <cell r="E29">
            <v>646791.46</v>
          </cell>
        </row>
      </sheetData>
      <sheetData sheetId="7">
        <row r="26">
          <cell r="A26" t="str">
            <v>Диспансеризация</v>
          </cell>
          <cell r="B26">
            <v>1189</v>
          </cell>
          <cell r="C26">
            <v>5540318</v>
          </cell>
          <cell r="D26">
            <v>246</v>
          </cell>
          <cell r="E26">
            <v>1241038.3799999999</v>
          </cell>
        </row>
        <row r="27">
          <cell r="A27" t="str">
            <v>Углубленная диспансеризация</v>
          </cell>
          <cell r="B27">
            <v>32</v>
          </cell>
          <cell r="C27">
            <v>65257</v>
          </cell>
          <cell r="D27">
            <v>4</v>
          </cell>
          <cell r="E27">
            <v>7160</v>
          </cell>
        </row>
        <row r="28">
          <cell r="A28" t="str">
            <v>Диспансеризация репродуктивного возраста</v>
          </cell>
          <cell r="B28">
            <v>496</v>
          </cell>
          <cell r="C28">
            <v>1347206</v>
          </cell>
          <cell r="D28">
            <v>98</v>
          </cell>
          <cell r="E28">
            <v>68678.2</v>
          </cell>
        </row>
        <row r="29">
          <cell r="A29" t="str">
            <v>Профилактические осмотры</v>
          </cell>
          <cell r="B29">
            <v>786</v>
          </cell>
          <cell r="C29">
            <v>3201356</v>
          </cell>
          <cell r="D29">
            <v>1074</v>
          </cell>
          <cell r="E29">
            <v>2415251.11</v>
          </cell>
        </row>
      </sheetData>
      <sheetData sheetId="8">
        <row r="26">
          <cell r="A26" t="str">
            <v>Диспансеризация</v>
          </cell>
          <cell r="B26">
            <v>1454</v>
          </cell>
          <cell r="C26">
            <v>7040117</v>
          </cell>
          <cell r="D26">
            <v>500</v>
          </cell>
          <cell r="E26">
            <v>2199195.6</v>
          </cell>
        </row>
        <row r="27">
          <cell r="A27" t="str">
            <v>Углубленная диспансеризация</v>
          </cell>
          <cell r="B27">
            <v>338</v>
          </cell>
          <cell r="C27">
            <v>699703</v>
          </cell>
          <cell r="D27">
            <v>175</v>
          </cell>
          <cell r="E27">
            <v>294698.25</v>
          </cell>
        </row>
        <row r="28">
          <cell r="A28" t="str">
            <v>Диспансеризация репродуктивного возраста</v>
          </cell>
          <cell r="B28">
            <v>529</v>
          </cell>
          <cell r="C28">
            <v>1436572</v>
          </cell>
          <cell r="D28">
            <v>42</v>
          </cell>
          <cell r="E28">
            <v>26848.13</v>
          </cell>
        </row>
        <row r="29">
          <cell r="A29" t="str">
            <v xml:space="preserve">Профилактические осмотры </v>
          </cell>
          <cell r="B29">
            <v>1009</v>
          </cell>
          <cell r="C29">
            <v>3108835</v>
          </cell>
          <cell r="D29">
            <v>1000</v>
          </cell>
          <cell r="E29">
            <v>3075273.79</v>
          </cell>
        </row>
      </sheetData>
      <sheetData sheetId="9">
        <row r="26">
          <cell r="A26" t="str">
            <v>Диспансеризация</v>
          </cell>
          <cell r="B26">
            <v>1277</v>
          </cell>
          <cell r="C26">
            <v>7186144</v>
          </cell>
          <cell r="D26">
            <v>406</v>
          </cell>
          <cell r="E26">
            <v>2089078.79</v>
          </cell>
        </row>
        <row r="27">
          <cell r="A27" t="str">
            <v>Углубленная диспансеризация</v>
          </cell>
          <cell r="B27">
            <v>150</v>
          </cell>
          <cell r="C27">
            <v>310749</v>
          </cell>
          <cell r="D27">
            <v>12</v>
          </cell>
          <cell r="E27">
            <v>20207.88</v>
          </cell>
        </row>
        <row r="28">
          <cell r="A28" t="str">
            <v>Диспансеризация репродуктивного возраста</v>
          </cell>
          <cell r="B28">
            <v>649</v>
          </cell>
          <cell r="C28">
            <v>1761417</v>
          </cell>
          <cell r="D28">
            <v>61</v>
          </cell>
          <cell r="E28">
            <v>99081</v>
          </cell>
        </row>
        <row r="29">
          <cell r="A29" t="str">
            <v>Профилактические осмотры</v>
          </cell>
          <cell r="B29">
            <v>599</v>
          </cell>
          <cell r="C29">
            <v>22919372</v>
          </cell>
          <cell r="D29">
            <v>1128</v>
          </cell>
          <cell r="E29">
            <v>2956914.37</v>
          </cell>
        </row>
      </sheetData>
      <sheetData sheetId="10">
        <row r="28">
          <cell r="A28" t="str">
            <v>Диспансеризация</v>
          </cell>
          <cell r="B28">
            <v>1097</v>
          </cell>
          <cell r="C28">
            <v>5040641</v>
          </cell>
          <cell r="D28">
            <v>421</v>
          </cell>
          <cell r="E28">
            <v>2009037.19</v>
          </cell>
        </row>
        <row r="29">
          <cell r="A29" t="str">
            <v>Углубленная диспансеризация</v>
          </cell>
          <cell r="B29">
            <v>58</v>
          </cell>
          <cell r="C29">
            <v>120674</v>
          </cell>
          <cell r="D29">
            <v>42</v>
          </cell>
          <cell r="E29">
            <v>579894.92999999993</v>
          </cell>
        </row>
        <row r="30">
          <cell r="A30" t="str">
            <v>Диспансеризация репродуктивного возраста</v>
          </cell>
          <cell r="B30">
            <v>376</v>
          </cell>
          <cell r="C30">
            <v>1021269</v>
          </cell>
          <cell r="D30">
            <v>113</v>
          </cell>
          <cell r="E30">
            <v>305326.06</v>
          </cell>
        </row>
        <row r="31">
          <cell r="A31" t="str">
            <v>Профилактические осмотры</v>
          </cell>
          <cell r="B31">
            <v>746</v>
          </cell>
          <cell r="C31">
            <v>2924186</v>
          </cell>
          <cell r="D31">
            <v>795</v>
          </cell>
          <cell r="E31">
            <v>1330193.74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>
        <row r="19">
          <cell r="A19" t="str">
            <v>Диспансеризация</v>
          </cell>
          <cell r="B19">
            <v>590</v>
          </cell>
          <cell r="C19">
            <v>3248523</v>
          </cell>
          <cell r="D19">
            <v>62</v>
          </cell>
          <cell r="E19">
            <v>215099.47</v>
          </cell>
        </row>
        <row r="20">
          <cell r="A20" t="str">
            <v>Углубленная диспансеризация</v>
          </cell>
          <cell r="B20">
            <v>58</v>
          </cell>
          <cell r="C20">
            <v>120674</v>
          </cell>
          <cell r="D20">
            <v>0</v>
          </cell>
          <cell r="E20">
            <v>0</v>
          </cell>
        </row>
        <row r="21">
          <cell r="A21" t="str">
            <v>Диспансеризация репродуктивного возраста</v>
          </cell>
          <cell r="B21">
            <v>332</v>
          </cell>
          <cell r="C21">
            <v>900401</v>
          </cell>
          <cell r="D21">
            <v>0</v>
          </cell>
          <cell r="E21">
            <v>0</v>
          </cell>
        </row>
        <row r="22">
          <cell r="A22" t="str">
            <v>Профилактические осмотры</v>
          </cell>
          <cell r="B22">
            <v>119</v>
          </cell>
          <cell r="C22">
            <v>335395</v>
          </cell>
          <cell r="D22">
            <v>52</v>
          </cell>
          <cell r="E22">
            <v>101914.85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66"/>
  <sheetViews>
    <sheetView tabSelected="1" view="pageBreakPreview" zoomScale="60" zoomScaleNormal="100" workbookViewId="0">
      <selection activeCell="E1" sqref="E1:J1"/>
    </sheetView>
  </sheetViews>
  <sheetFormatPr defaultRowHeight="18.75" x14ac:dyDescent="0.3"/>
  <cols>
    <col min="1" max="1" width="8.140625" style="2" bestFit="1" customWidth="1"/>
    <col min="2" max="2" width="59" style="1" customWidth="1"/>
    <col min="3" max="3" width="18.42578125" style="1" customWidth="1"/>
    <col min="4" max="4" width="26.85546875" style="1" bestFit="1" customWidth="1"/>
    <col min="5" max="5" width="17" style="1" customWidth="1"/>
    <col min="6" max="6" width="26.85546875" style="1" bestFit="1" customWidth="1"/>
    <col min="7" max="7" width="17.7109375" style="1" bestFit="1" customWidth="1"/>
    <col min="8" max="8" width="16.140625" style="1" bestFit="1" customWidth="1"/>
    <col min="9" max="9" width="19.7109375" style="1" bestFit="1" customWidth="1"/>
    <col min="10" max="10" width="18.85546875" style="1" bestFit="1" customWidth="1"/>
    <col min="11" max="16384" width="9.140625" style="1"/>
  </cols>
  <sheetData>
    <row r="1" spans="1:10" x14ac:dyDescent="0.3">
      <c r="E1" s="98" t="s">
        <v>32</v>
      </c>
      <c r="F1" s="98"/>
      <c r="G1" s="98"/>
      <c r="H1" s="98"/>
      <c r="I1" s="98"/>
      <c r="J1" s="98"/>
    </row>
    <row r="3" spans="1:10" ht="51" customHeight="1" x14ac:dyDescent="0.3">
      <c r="A3" s="102" t="s">
        <v>30</v>
      </c>
      <c r="B3" s="102"/>
      <c r="C3" s="102"/>
      <c r="D3" s="102"/>
      <c r="E3" s="102"/>
      <c r="F3" s="102"/>
      <c r="G3" s="102"/>
      <c r="H3" s="102"/>
      <c r="I3" s="102"/>
      <c r="J3" s="102"/>
    </row>
    <row r="4" spans="1:10" ht="19.5" thickBot="1" x14ac:dyDescent="0.35"/>
    <row r="5" spans="1:10" ht="39.75" customHeight="1" thickBot="1" x14ac:dyDescent="0.35">
      <c r="A5" s="103" t="s">
        <v>5</v>
      </c>
      <c r="B5" s="105" t="s">
        <v>4</v>
      </c>
      <c r="C5" s="108" t="s">
        <v>20</v>
      </c>
      <c r="D5" s="109"/>
      <c r="E5" s="108" t="s">
        <v>19</v>
      </c>
      <c r="F5" s="110"/>
      <c r="G5" s="111" t="s">
        <v>2</v>
      </c>
      <c r="H5" s="112"/>
      <c r="I5" s="112"/>
      <c r="J5" s="113"/>
    </row>
    <row r="6" spans="1:10" s="2" customFormat="1" x14ac:dyDescent="0.25">
      <c r="A6" s="100"/>
      <c r="B6" s="106"/>
      <c r="C6" s="114" t="s">
        <v>31</v>
      </c>
      <c r="D6" s="116" t="s">
        <v>0</v>
      </c>
      <c r="E6" s="114" t="s">
        <v>31</v>
      </c>
      <c r="F6" s="118" t="s">
        <v>0</v>
      </c>
      <c r="G6" s="114" t="s">
        <v>1</v>
      </c>
      <c r="H6" s="118"/>
      <c r="I6" s="120" t="s">
        <v>0</v>
      </c>
      <c r="J6" s="118"/>
    </row>
    <row r="7" spans="1:10" s="2" customFormat="1" ht="38.25" thickBot="1" x14ac:dyDescent="0.3">
      <c r="A7" s="104"/>
      <c r="B7" s="107"/>
      <c r="C7" s="115"/>
      <c r="D7" s="117"/>
      <c r="E7" s="115"/>
      <c r="F7" s="119"/>
      <c r="G7" s="6" t="s">
        <v>3</v>
      </c>
      <c r="H7" s="5" t="s">
        <v>24</v>
      </c>
      <c r="I7" s="11" t="s">
        <v>3</v>
      </c>
      <c r="J7" s="5" t="s">
        <v>24</v>
      </c>
    </row>
    <row r="8" spans="1:10" s="2" customFormat="1" ht="38.25" thickBot="1" x14ac:dyDescent="0.3">
      <c r="A8" s="4" t="s">
        <v>7</v>
      </c>
      <c r="B8" s="7" t="s">
        <v>8</v>
      </c>
      <c r="C8" s="8" t="s">
        <v>9</v>
      </c>
      <c r="D8" s="9" t="s">
        <v>10</v>
      </c>
      <c r="E8" s="8" t="s">
        <v>22</v>
      </c>
      <c r="F8" s="85" t="s">
        <v>23</v>
      </c>
      <c r="G8" s="8" t="s">
        <v>25</v>
      </c>
      <c r="H8" s="3" t="s">
        <v>26</v>
      </c>
      <c r="I8" s="10" t="s">
        <v>27</v>
      </c>
      <c r="J8" s="3" t="s">
        <v>28</v>
      </c>
    </row>
    <row r="9" spans="1:10" x14ac:dyDescent="0.3">
      <c r="A9" s="103">
        <v>1</v>
      </c>
      <c r="B9" s="12" t="s">
        <v>6</v>
      </c>
      <c r="C9" s="36">
        <f>C10+C11+C12+C13</f>
        <v>6333</v>
      </c>
      <c r="D9" s="86">
        <f t="shared" ref="D9:F9" si="0">D10+D11+D12+D13</f>
        <v>28316472</v>
      </c>
      <c r="E9" s="36">
        <f t="shared" si="0"/>
        <v>2565</v>
      </c>
      <c r="F9" s="20">
        <f t="shared" si="0"/>
        <v>11078920.199999999</v>
      </c>
      <c r="G9" s="37">
        <f t="shared" ref="G9:G22" si="1">E9-C9</f>
        <v>-3768</v>
      </c>
      <c r="H9" s="38">
        <f t="shared" ref="H9:H61" si="2">E9/C9*100-100</f>
        <v>-59.497868308858358</v>
      </c>
      <c r="I9" s="39">
        <f t="shared" ref="I9:I61" si="3">F9-D9</f>
        <v>-17237551.800000001</v>
      </c>
      <c r="J9" s="40">
        <f t="shared" ref="J9:J61" si="4">F9/D9*100-100</f>
        <v>-60.874644976958997</v>
      </c>
    </row>
    <row r="10" spans="1:10" x14ac:dyDescent="0.3">
      <c r="A10" s="100"/>
      <c r="B10" s="42" t="str">
        <f>'[1]Областная больница'!A33</f>
        <v>Диспансеризация</v>
      </c>
      <c r="C10" s="43">
        <f>'[1]Областная больница'!B33</f>
        <v>4086</v>
      </c>
      <c r="D10" s="87">
        <f>'[1]Областная больница'!C33</f>
        <v>22431517</v>
      </c>
      <c r="E10" s="43">
        <f>'[1]Областная больница'!D33</f>
        <v>1545</v>
      </c>
      <c r="F10" s="44">
        <f>'[1]Областная больница'!E33</f>
        <v>8972136.7400000002</v>
      </c>
      <c r="G10" s="45">
        <f t="shared" si="1"/>
        <v>-2541</v>
      </c>
      <c r="H10" s="46">
        <f t="shared" si="2"/>
        <v>-62.187958883994128</v>
      </c>
      <c r="I10" s="47">
        <f t="shared" si="3"/>
        <v>-13459380.26</v>
      </c>
      <c r="J10" s="48">
        <f t="shared" si="4"/>
        <v>-60.002095533708214</v>
      </c>
    </row>
    <row r="11" spans="1:10" x14ac:dyDescent="0.3">
      <c r="A11" s="100"/>
      <c r="B11" s="42" t="str">
        <f>'[1]Областная больница'!A34</f>
        <v>Углубленная диспансеризация</v>
      </c>
      <c r="C11" s="43">
        <f>'[1]Областная больница'!B34</f>
        <v>894</v>
      </c>
      <c r="D11" s="87">
        <f>'[1]Областная больница'!C34</f>
        <v>1850842</v>
      </c>
      <c r="E11" s="43">
        <f>'[1]Областная больница'!D34</f>
        <v>90</v>
      </c>
      <c r="F11" s="44">
        <f>'[1]Областная больница'!E34</f>
        <v>236065.02000000002</v>
      </c>
      <c r="G11" s="45">
        <f t="shared" si="1"/>
        <v>-804</v>
      </c>
      <c r="H11" s="46">
        <f t="shared" si="2"/>
        <v>-89.932885906040269</v>
      </c>
      <c r="I11" s="47">
        <f t="shared" si="3"/>
        <v>-1614776.98</v>
      </c>
      <c r="J11" s="48">
        <f t="shared" si="4"/>
        <v>-87.245533654412426</v>
      </c>
    </row>
    <row r="12" spans="1:10" x14ac:dyDescent="0.3">
      <c r="A12" s="100"/>
      <c r="B12" s="42" t="str">
        <f>'[1]Областная больница'!A35</f>
        <v>Диспансеризация репродуктивного возраста</v>
      </c>
      <c r="C12" s="43">
        <f>'[1]Областная больница'!B35</f>
        <v>793</v>
      </c>
      <c r="D12" s="87">
        <f>'[1]Областная больница'!C35</f>
        <v>2352847</v>
      </c>
      <c r="E12" s="43">
        <f>'[1]Областная больница'!D35</f>
        <v>450</v>
      </c>
      <c r="F12" s="44">
        <f>'[1]Областная больница'!E35</f>
        <v>658464.17000000004</v>
      </c>
      <c r="G12" s="45">
        <f t="shared" si="1"/>
        <v>-343</v>
      </c>
      <c r="H12" s="46">
        <f t="shared" si="2"/>
        <v>-43.253467843631775</v>
      </c>
      <c r="I12" s="47">
        <f t="shared" si="3"/>
        <v>-1694382.83</v>
      </c>
      <c r="J12" s="48">
        <f t="shared" si="4"/>
        <v>-72.014152641459475</v>
      </c>
    </row>
    <row r="13" spans="1:10" ht="19.5" thickBot="1" x14ac:dyDescent="0.35">
      <c r="A13" s="104"/>
      <c r="B13" s="49" t="str">
        <f>'[1]Областная больница'!A36</f>
        <v>Профилактические осмотры</v>
      </c>
      <c r="C13" s="50">
        <f>'[1]Областная больница'!B36</f>
        <v>560</v>
      </c>
      <c r="D13" s="88">
        <f>'[1]Областная больница'!C36</f>
        <v>1681266</v>
      </c>
      <c r="E13" s="50">
        <f>'[1]Областная больница'!D36</f>
        <v>480</v>
      </c>
      <c r="F13" s="51">
        <f>'[1]Областная больница'!E36</f>
        <v>1212254.27</v>
      </c>
      <c r="G13" s="52">
        <f t="shared" si="1"/>
        <v>-80</v>
      </c>
      <c r="H13" s="53">
        <f t="shared" si="2"/>
        <v>-14.285714285714292</v>
      </c>
      <c r="I13" s="54">
        <f t="shared" si="3"/>
        <v>-469011.73</v>
      </c>
      <c r="J13" s="55">
        <f t="shared" si="4"/>
        <v>-27.896342993910537</v>
      </c>
    </row>
    <row r="14" spans="1:10" x14ac:dyDescent="0.3">
      <c r="A14" s="99">
        <v>2</v>
      </c>
      <c r="B14" s="19" t="s">
        <v>11</v>
      </c>
      <c r="C14" s="36">
        <f>C15+C16</f>
        <v>3923</v>
      </c>
      <c r="D14" s="86">
        <f t="shared" ref="D14:F14" si="5">D15+D16</f>
        <v>18816500</v>
      </c>
      <c r="E14" s="36">
        <f t="shared" si="5"/>
        <v>3784</v>
      </c>
      <c r="F14" s="41">
        <f t="shared" si="5"/>
        <v>10642471.609999999</v>
      </c>
      <c r="G14" s="18">
        <f t="shared" si="1"/>
        <v>-139</v>
      </c>
      <c r="H14" s="14">
        <f t="shared" si="2"/>
        <v>-3.5432067295437122</v>
      </c>
      <c r="I14" s="15">
        <f t="shared" si="3"/>
        <v>-8174028.3900000006</v>
      </c>
      <c r="J14" s="16">
        <f t="shared" si="4"/>
        <v>-43.440748226290758</v>
      </c>
    </row>
    <row r="15" spans="1:10" x14ac:dyDescent="0.3">
      <c r="A15" s="100"/>
      <c r="B15" s="42" t="str">
        <f>'[1]Детская областная больница'!A23</f>
        <v>Диспансеризация</v>
      </c>
      <c r="C15" s="43">
        <f>'[1]Детская областная больница'!B23</f>
        <v>110</v>
      </c>
      <c r="D15" s="87">
        <f>'[1]Детская областная больница'!C23</f>
        <v>1678723</v>
      </c>
      <c r="E15" s="43">
        <f>'[1]Детская областная больница'!D23</f>
        <v>169</v>
      </c>
      <c r="F15" s="44">
        <f>'[1]Детская областная больница'!E23</f>
        <v>2578963.52</v>
      </c>
      <c r="G15" s="45">
        <f t="shared" si="1"/>
        <v>59</v>
      </c>
      <c r="H15" s="56">
        <f t="shared" si="2"/>
        <v>53.636363636363626</v>
      </c>
      <c r="I15" s="57">
        <f t="shared" si="3"/>
        <v>900240.52</v>
      </c>
      <c r="J15" s="58">
        <f t="shared" si="4"/>
        <v>53.626507768107075</v>
      </c>
    </row>
    <row r="16" spans="1:10" ht="19.5" thickBot="1" x14ac:dyDescent="0.35">
      <c r="A16" s="101"/>
      <c r="B16" s="59" t="str">
        <f>'[1]Детская областная больница'!A24</f>
        <v>Профилактические осмотры</v>
      </c>
      <c r="C16" s="60">
        <f>'[1]Детская областная больница'!B24</f>
        <v>3813</v>
      </c>
      <c r="D16" s="89">
        <f>'[1]Детская областная больница'!C24</f>
        <v>17137777</v>
      </c>
      <c r="E16" s="60">
        <f>'[1]Детская областная больница'!D24</f>
        <v>3615</v>
      </c>
      <c r="F16" s="61">
        <f>'[1]Детская областная больница'!E24</f>
        <v>8063508.0899999999</v>
      </c>
      <c r="G16" s="62">
        <f t="shared" si="1"/>
        <v>-198</v>
      </c>
      <c r="H16" s="63">
        <f t="shared" si="2"/>
        <v>-5.1927616050354004</v>
      </c>
      <c r="I16" s="64">
        <f t="shared" si="3"/>
        <v>-9074268.9100000001</v>
      </c>
      <c r="J16" s="65">
        <f t="shared" si="4"/>
        <v>-52.948926281395778</v>
      </c>
    </row>
    <row r="17" spans="1:10" x14ac:dyDescent="0.3">
      <c r="A17" s="103">
        <v>3</v>
      </c>
      <c r="B17" s="12" t="s">
        <v>12</v>
      </c>
      <c r="C17" s="36">
        <f>C18+C19+C20+C21</f>
        <v>3100</v>
      </c>
      <c r="D17" s="86">
        <f t="shared" ref="D17:F17" si="6">D18+D19+D20+D21</f>
        <v>11626417</v>
      </c>
      <c r="E17" s="36">
        <f t="shared" si="6"/>
        <v>305</v>
      </c>
      <c r="F17" s="20">
        <f t="shared" si="6"/>
        <v>492118.99</v>
      </c>
      <c r="G17" s="37">
        <f t="shared" si="1"/>
        <v>-2795</v>
      </c>
      <c r="H17" s="38">
        <f t="shared" si="2"/>
        <v>-90.161290322580641</v>
      </c>
      <c r="I17" s="39">
        <f t="shared" si="3"/>
        <v>-11134298.01</v>
      </c>
      <c r="J17" s="40">
        <f t="shared" si="4"/>
        <v>-95.767234307869742</v>
      </c>
    </row>
    <row r="18" spans="1:10" x14ac:dyDescent="0.3">
      <c r="A18" s="100"/>
      <c r="B18" s="42" t="str">
        <f>'[1]Ленинская ЦРБ'!A25</f>
        <v>Диспансеризация</v>
      </c>
      <c r="C18" s="43">
        <f>'[1]Ленинская ЦРБ'!B25</f>
        <v>1329</v>
      </c>
      <c r="D18" s="87">
        <f>'[1]Ленинская ЦРБ'!C25</f>
        <v>6141780</v>
      </c>
      <c r="E18" s="43">
        <f>'[1]Ленинская ЦРБ'!D25</f>
        <v>0</v>
      </c>
      <c r="F18" s="44">
        <f>'[1]Ленинская ЦРБ'!E25</f>
        <v>0</v>
      </c>
      <c r="G18" s="45">
        <f t="shared" si="1"/>
        <v>-1329</v>
      </c>
      <c r="H18" s="56">
        <f t="shared" si="2"/>
        <v>-100</v>
      </c>
      <c r="I18" s="57">
        <f t="shared" si="3"/>
        <v>-6141780</v>
      </c>
      <c r="J18" s="58">
        <f t="shared" si="4"/>
        <v>-100</v>
      </c>
    </row>
    <row r="19" spans="1:10" x14ac:dyDescent="0.3">
      <c r="A19" s="100"/>
      <c r="B19" s="42" t="str">
        <f>'[1]Ленинская ЦРБ'!A26</f>
        <v>Углубленная диспансеризация</v>
      </c>
      <c r="C19" s="43">
        <f>'[1]Ленинская ЦРБ'!B26</f>
        <v>131</v>
      </c>
      <c r="D19" s="87">
        <f>'[1]Ленинская ЦРБ'!C26</f>
        <v>270870</v>
      </c>
      <c r="E19" s="43">
        <f>'[1]Ленинская ЦРБ'!D26</f>
        <v>0</v>
      </c>
      <c r="F19" s="44">
        <f>'[1]Ленинская ЦРБ'!E26</f>
        <v>0</v>
      </c>
      <c r="G19" s="45">
        <f t="shared" si="1"/>
        <v>-131</v>
      </c>
      <c r="H19" s="56">
        <f t="shared" si="2"/>
        <v>-100</v>
      </c>
      <c r="I19" s="57">
        <f t="shared" si="3"/>
        <v>-270870</v>
      </c>
      <c r="J19" s="58">
        <f t="shared" si="4"/>
        <v>-100</v>
      </c>
    </row>
    <row r="20" spans="1:10" x14ac:dyDescent="0.3">
      <c r="A20" s="100"/>
      <c r="B20" s="42" t="str">
        <f>'[1]Ленинская ЦРБ'!A27</f>
        <v>Диспансеризация репродуктивного возраста</v>
      </c>
      <c r="C20" s="43">
        <f>'[1]Ленинская ЦРБ'!B27</f>
        <v>639</v>
      </c>
      <c r="D20" s="87">
        <f>'[1]Ленинская ЦРБ'!C27</f>
        <v>1736706</v>
      </c>
      <c r="E20" s="43">
        <f>'[1]Ленинская ЦРБ'!D27</f>
        <v>0</v>
      </c>
      <c r="F20" s="44">
        <f>'[1]Ленинская ЦРБ'!E27</f>
        <v>0</v>
      </c>
      <c r="G20" s="45">
        <f t="shared" si="1"/>
        <v>-639</v>
      </c>
      <c r="H20" s="56">
        <f t="shared" si="2"/>
        <v>-100</v>
      </c>
      <c r="I20" s="57">
        <f t="shared" si="3"/>
        <v>-1736706</v>
      </c>
      <c r="J20" s="58">
        <f t="shared" si="4"/>
        <v>-100</v>
      </c>
    </row>
    <row r="21" spans="1:10" ht="19.5" thickBot="1" x14ac:dyDescent="0.35">
      <c r="A21" s="104"/>
      <c r="B21" s="49" t="str">
        <f>'[1]Ленинская ЦРБ'!A28</f>
        <v>Профилактические осмотры</v>
      </c>
      <c r="C21" s="60">
        <f>'[1]Ленинская ЦРБ'!B28</f>
        <v>1001</v>
      </c>
      <c r="D21" s="89">
        <f>'[1]Ленинская ЦРБ'!C28</f>
        <v>3477061</v>
      </c>
      <c r="E21" s="60">
        <f>'[1]Ленинская ЦРБ'!D28</f>
        <v>305</v>
      </c>
      <c r="F21" s="61">
        <f>'[1]Ленинская ЦРБ'!E28</f>
        <v>492118.99</v>
      </c>
      <c r="G21" s="52">
        <f t="shared" si="1"/>
        <v>-696</v>
      </c>
      <c r="H21" s="66">
        <f t="shared" si="2"/>
        <v>-69.530469530469531</v>
      </c>
      <c r="I21" s="67">
        <f t="shared" si="3"/>
        <v>-2984942.01</v>
      </c>
      <c r="J21" s="68">
        <f t="shared" si="4"/>
        <v>-85.846696678602996</v>
      </c>
    </row>
    <row r="22" spans="1:10" x14ac:dyDescent="0.3">
      <c r="A22" s="99">
        <v>4</v>
      </c>
      <c r="B22" s="17" t="s">
        <v>13</v>
      </c>
      <c r="C22" s="36">
        <f>C23+C24+C25+C26</f>
        <v>2457</v>
      </c>
      <c r="D22" s="86">
        <f t="shared" ref="D22:F22" si="7">D23+D24+D25+D26</f>
        <v>10053554</v>
      </c>
      <c r="E22" s="36">
        <f t="shared" si="7"/>
        <v>865</v>
      </c>
      <c r="F22" s="20">
        <f t="shared" si="7"/>
        <v>2776058.83</v>
      </c>
      <c r="G22" s="37">
        <f t="shared" si="1"/>
        <v>-1592</v>
      </c>
      <c r="H22" s="38">
        <f t="shared" si="2"/>
        <v>-64.794464794464801</v>
      </c>
      <c r="I22" s="39">
        <f t="shared" si="3"/>
        <v>-7277495.1699999999</v>
      </c>
      <c r="J22" s="40">
        <f t="shared" si="4"/>
        <v>-72.38728881348824</v>
      </c>
    </row>
    <row r="23" spans="1:10" x14ac:dyDescent="0.3">
      <c r="A23" s="100"/>
      <c r="B23" s="42" t="str">
        <f>'[1]Октябрьская ЦРБ'!A26</f>
        <v>Диспансеризация</v>
      </c>
      <c r="C23" s="43">
        <f>'[1]Октябрьская ЦРБ'!B26</f>
        <v>1339</v>
      </c>
      <c r="D23" s="87">
        <f>'[1]Октябрьская ЦРБ'!C26</f>
        <v>6560548</v>
      </c>
      <c r="E23" s="43">
        <f>'[1]Октябрьская ЦРБ'!D26</f>
        <v>429</v>
      </c>
      <c r="F23" s="44">
        <f>'[1]Октябрьская ЦРБ'!E26</f>
        <v>2018245.16</v>
      </c>
      <c r="G23" s="45">
        <f>E23-C23</f>
        <v>-910</v>
      </c>
      <c r="H23" s="56">
        <f t="shared" si="2"/>
        <v>-67.961165048543677</v>
      </c>
      <c r="I23" s="57">
        <f t="shared" si="3"/>
        <v>-4542302.84</v>
      </c>
      <c r="J23" s="58">
        <f t="shared" si="4"/>
        <v>-69.236637549180344</v>
      </c>
    </row>
    <row r="24" spans="1:10" x14ac:dyDescent="0.3">
      <c r="A24" s="100"/>
      <c r="B24" s="42" t="str">
        <f>'[1]Октябрьская ЦРБ'!A27</f>
        <v>Углубленная диспансеризация</v>
      </c>
      <c r="C24" s="43">
        <f>'[1]Октябрьская ЦРБ'!B27</f>
        <v>89</v>
      </c>
      <c r="D24" s="87">
        <f>'[1]Октябрьская ЦРБ'!C27</f>
        <v>183860</v>
      </c>
      <c r="E24" s="43">
        <f>'[1]Октябрьская ЦРБ'!D27</f>
        <v>0</v>
      </c>
      <c r="F24" s="44">
        <f>'[1]Октябрьская ЦРБ'!E27</f>
        <v>0</v>
      </c>
      <c r="G24" s="45">
        <f t="shared" ref="G24:G61" si="8">E24-C24</f>
        <v>-89</v>
      </c>
      <c r="H24" s="56">
        <f t="shared" si="2"/>
        <v>-100</v>
      </c>
      <c r="I24" s="57">
        <f t="shared" si="3"/>
        <v>-183860</v>
      </c>
      <c r="J24" s="58">
        <f t="shared" si="4"/>
        <v>-100</v>
      </c>
    </row>
    <row r="25" spans="1:10" x14ac:dyDescent="0.3">
      <c r="A25" s="100"/>
      <c r="B25" s="42" t="str">
        <f>'[1]Октябрьская ЦРБ'!A28</f>
        <v>Диспансеризация репродуктивного возраста</v>
      </c>
      <c r="C25" s="43">
        <f>'[1]Октябрьская ЦРБ'!B28</f>
        <v>498</v>
      </c>
      <c r="D25" s="87">
        <f>'[1]Октябрьская ЦРБ'!C28</f>
        <v>1353730</v>
      </c>
      <c r="E25" s="43">
        <f>'[1]Октябрьская ЦРБ'!D28</f>
        <v>63</v>
      </c>
      <c r="F25" s="44">
        <f>'[1]Октябрьская ЦРБ'!E28</f>
        <v>111022.21</v>
      </c>
      <c r="G25" s="45">
        <f t="shared" si="8"/>
        <v>-435</v>
      </c>
      <c r="H25" s="56">
        <f t="shared" si="2"/>
        <v>-87.349397590361448</v>
      </c>
      <c r="I25" s="57">
        <f t="shared" si="3"/>
        <v>-1242707.79</v>
      </c>
      <c r="J25" s="58">
        <f t="shared" si="4"/>
        <v>-91.798792225923933</v>
      </c>
    </row>
    <row r="26" spans="1:10" ht="19.5" thickBot="1" x14ac:dyDescent="0.35">
      <c r="A26" s="101"/>
      <c r="B26" s="59" t="str">
        <f>'[1]Октябрьская ЦРБ'!A29</f>
        <v>Профилактические осмотры</v>
      </c>
      <c r="C26" s="50">
        <f>'[1]Октябрьская ЦРБ'!B29</f>
        <v>531</v>
      </c>
      <c r="D26" s="88">
        <f>'[1]Октябрьская ЦРБ'!C29</f>
        <v>1955416</v>
      </c>
      <c r="E26" s="50">
        <f>'[1]Октябрьская ЦРБ'!D29</f>
        <v>373</v>
      </c>
      <c r="F26" s="51">
        <f>'[1]Октябрьская ЦРБ'!E29</f>
        <v>646791.46</v>
      </c>
      <c r="G26" s="62">
        <f t="shared" si="8"/>
        <v>-158</v>
      </c>
      <c r="H26" s="63">
        <f t="shared" si="2"/>
        <v>-29.755178907721273</v>
      </c>
      <c r="I26" s="64">
        <f t="shared" si="3"/>
        <v>-1308624.54</v>
      </c>
      <c r="J26" s="65">
        <f t="shared" si="4"/>
        <v>-66.923076214984434</v>
      </c>
    </row>
    <row r="27" spans="1:10" x14ac:dyDescent="0.3">
      <c r="A27" s="103">
        <v>5</v>
      </c>
      <c r="B27" s="12" t="s">
        <v>14</v>
      </c>
      <c r="C27" s="36">
        <f>C28+C29+C30+C31</f>
        <v>2503</v>
      </c>
      <c r="D27" s="86">
        <f t="shared" ref="D27:F27" si="9">D28+D29+D30+D31</f>
        <v>10154137</v>
      </c>
      <c r="E27" s="36">
        <f t="shared" si="9"/>
        <v>1422</v>
      </c>
      <c r="F27" s="20">
        <f t="shared" si="9"/>
        <v>3732127.6899999995</v>
      </c>
      <c r="G27" s="37">
        <f t="shared" si="8"/>
        <v>-1081</v>
      </c>
      <c r="H27" s="38">
        <f t="shared" si="2"/>
        <v>-43.188174190970841</v>
      </c>
      <c r="I27" s="39">
        <f t="shared" si="3"/>
        <v>-6422009.3100000005</v>
      </c>
      <c r="J27" s="40">
        <f t="shared" si="4"/>
        <v>-63.245249793261607</v>
      </c>
    </row>
    <row r="28" spans="1:10" x14ac:dyDescent="0.3">
      <c r="A28" s="100"/>
      <c r="B28" s="42" t="str">
        <f>'[1]Теплоозерская ЦРБ'!A26</f>
        <v>Диспансеризация</v>
      </c>
      <c r="C28" s="43">
        <f>'[1]Теплоозерская ЦРБ'!B26</f>
        <v>1189</v>
      </c>
      <c r="D28" s="87">
        <f>'[1]Теплоозерская ЦРБ'!C26</f>
        <v>5540318</v>
      </c>
      <c r="E28" s="43">
        <f>'[1]Теплоозерская ЦРБ'!D26</f>
        <v>246</v>
      </c>
      <c r="F28" s="44">
        <f>'[1]Теплоозерская ЦРБ'!E26</f>
        <v>1241038.3799999999</v>
      </c>
      <c r="G28" s="45">
        <f t="shared" si="8"/>
        <v>-943</v>
      </c>
      <c r="H28" s="46">
        <f t="shared" si="2"/>
        <v>-79.310344827586206</v>
      </c>
      <c r="I28" s="47">
        <f t="shared" si="3"/>
        <v>-4299279.62</v>
      </c>
      <c r="J28" s="48">
        <f t="shared" si="4"/>
        <v>-77.599870982134959</v>
      </c>
    </row>
    <row r="29" spans="1:10" x14ac:dyDescent="0.3">
      <c r="A29" s="100"/>
      <c r="B29" s="42" t="str">
        <f>'[1]Теплоозерская ЦРБ'!A27</f>
        <v>Углубленная диспансеризация</v>
      </c>
      <c r="C29" s="43">
        <f>'[1]Теплоозерская ЦРБ'!B27</f>
        <v>32</v>
      </c>
      <c r="D29" s="87">
        <f>'[1]Теплоозерская ЦРБ'!C27</f>
        <v>65257</v>
      </c>
      <c r="E29" s="43">
        <f>'[1]Теплоозерская ЦРБ'!D27</f>
        <v>4</v>
      </c>
      <c r="F29" s="44">
        <f>'[1]Теплоозерская ЦРБ'!E27</f>
        <v>7160</v>
      </c>
      <c r="G29" s="45">
        <f t="shared" si="8"/>
        <v>-28</v>
      </c>
      <c r="H29" s="46">
        <f t="shared" si="2"/>
        <v>-87.5</v>
      </c>
      <c r="I29" s="47">
        <f t="shared" si="3"/>
        <v>-58097</v>
      </c>
      <c r="J29" s="48">
        <f t="shared" si="4"/>
        <v>-89.027996996490799</v>
      </c>
    </row>
    <row r="30" spans="1:10" x14ac:dyDescent="0.3">
      <c r="A30" s="100"/>
      <c r="B30" s="42" t="str">
        <f>'[1]Теплоозерская ЦРБ'!A28</f>
        <v>Диспансеризация репродуктивного возраста</v>
      </c>
      <c r="C30" s="43">
        <f>'[1]Теплоозерская ЦРБ'!B28</f>
        <v>496</v>
      </c>
      <c r="D30" s="87">
        <f>'[1]Теплоозерская ЦРБ'!C28</f>
        <v>1347206</v>
      </c>
      <c r="E30" s="43">
        <f>'[1]Теплоозерская ЦРБ'!D28</f>
        <v>98</v>
      </c>
      <c r="F30" s="44">
        <f>'[1]Теплоозерская ЦРБ'!E28</f>
        <v>68678.2</v>
      </c>
      <c r="G30" s="45">
        <f t="shared" si="8"/>
        <v>-398</v>
      </c>
      <c r="H30" s="46">
        <f t="shared" si="2"/>
        <v>-80.241935483870975</v>
      </c>
      <c r="I30" s="47">
        <f t="shared" si="3"/>
        <v>-1278527.8</v>
      </c>
      <c r="J30" s="48">
        <f t="shared" si="4"/>
        <v>-94.902175316915162</v>
      </c>
    </row>
    <row r="31" spans="1:10" ht="19.5" thickBot="1" x14ac:dyDescent="0.35">
      <c r="A31" s="104"/>
      <c r="B31" s="49" t="str">
        <f>'[1]Теплоозерская ЦРБ'!A29</f>
        <v>Профилактические осмотры</v>
      </c>
      <c r="C31" s="60">
        <f>'[1]Теплоозерская ЦРБ'!B29</f>
        <v>786</v>
      </c>
      <c r="D31" s="89">
        <f>'[1]Теплоозерская ЦРБ'!C29</f>
        <v>3201356</v>
      </c>
      <c r="E31" s="60">
        <f>'[1]Теплоозерская ЦРБ'!D29</f>
        <v>1074</v>
      </c>
      <c r="F31" s="61">
        <f>'[1]Теплоозерская ЦРБ'!E29</f>
        <v>2415251.11</v>
      </c>
      <c r="G31" s="52">
        <f t="shared" si="8"/>
        <v>288</v>
      </c>
      <c r="H31" s="53">
        <f t="shared" si="2"/>
        <v>36.641221374045784</v>
      </c>
      <c r="I31" s="54">
        <f t="shared" si="3"/>
        <v>-786104.89000000013</v>
      </c>
      <c r="J31" s="55">
        <f t="shared" si="4"/>
        <v>-24.555372473414394</v>
      </c>
    </row>
    <row r="32" spans="1:10" x14ac:dyDescent="0.3">
      <c r="A32" s="99">
        <v>6</v>
      </c>
      <c r="B32" s="17" t="s">
        <v>15</v>
      </c>
      <c r="C32" s="36">
        <f>C33+C34+C35+C36</f>
        <v>3330</v>
      </c>
      <c r="D32" s="86">
        <f t="shared" ref="D32:F32" si="10">D33+D34+D35+D36</f>
        <v>12285227</v>
      </c>
      <c r="E32" s="36">
        <f t="shared" si="10"/>
        <v>1717</v>
      </c>
      <c r="F32" s="20">
        <f t="shared" si="10"/>
        <v>5596015.7699999996</v>
      </c>
      <c r="G32" s="37">
        <f t="shared" si="8"/>
        <v>-1613</v>
      </c>
      <c r="H32" s="38">
        <f t="shared" si="2"/>
        <v>-48.438438438438439</v>
      </c>
      <c r="I32" s="39">
        <f t="shared" si="3"/>
        <v>-6689211.2300000004</v>
      </c>
      <c r="J32" s="40">
        <f t="shared" si="4"/>
        <v>-54.449227759487066</v>
      </c>
    </row>
    <row r="33" spans="1:10" x14ac:dyDescent="0.3">
      <c r="A33" s="100"/>
      <c r="B33" s="42" t="str">
        <f>'[1]Николаевская РБ'!A26</f>
        <v>Диспансеризация</v>
      </c>
      <c r="C33" s="69">
        <f>'[1]Николаевская РБ'!B26</f>
        <v>1454</v>
      </c>
      <c r="D33" s="90">
        <f>'[1]Николаевская РБ'!C26</f>
        <v>7040117</v>
      </c>
      <c r="E33" s="43">
        <f>'[1]Николаевская РБ'!D26</f>
        <v>500</v>
      </c>
      <c r="F33" s="44">
        <f>'[1]Николаевская РБ'!E26</f>
        <v>2199195.6</v>
      </c>
      <c r="G33" s="70">
        <f t="shared" si="8"/>
        <v>-954</v>
      </c>
      <c r="H33" s="56">
        <f t="shared" si="2"/>
        <v>-65.612104539202193</v>
      </c>
      <c r="I33" s="57">
        <f t="shared" si="3"/>
        <v>-4840921.4000000004</v>
      </c>
      <c r="J33" s="58">
        <f t="shared" si="4"/>
        <v>-68.761945291534218</v>
      </c>
    </row>
    <row r="34" spans="1:10" x14ac:dyDescent="0.3">
      <c r="A34" s="100"/>
      <c r="B34" s="42" t="str">
        <f>'[1]Николаевская РБ'!A27</f>
        <v>Углубленная диспансеризация</v>
      </c>
      <c r="C34" s="69">
        <f>'[1]Николаевская РБ'!B27</f>
        <v>338</v>
      </c>
      <c r="D34" s="90">
        <f>'[1]Николаевская РБ'!C27</f>
        <v>699703</v>
      </c>
      <c r="E34" s="43">
        <f>'[1]Николаевская РБ'!D27</f>
        <v>175</v>
      </c>
      <c r="F34" s="44">
        <f>'[1]Николаевская РБ'!E27</f>
        <v>294698.25</v>
      </c>
      <c r="G34" s="70">
        <f t="shared" si="8"/>
        <v>-163</v>
      </c>
      <c r="H34" s="56">
        <f t="shared" si="2"/>
        <v>-48.22485207100592</v>
      </c>
      <c r="I34" s="57">
        <f t="shared" si="3"/>
        <v>-405004.75</v>
      </c>
      <c r="J34" s="58">
        <f t="shared" si="4"/>
        <v>-57.882380095554829</v>
      </c>
    </row>
    <row r="35" spans="1:10" x14ac:dyDescent="0.3">
      <c r="A35" s="100"/>
      <c r="B35" s="42" t="str">
        <f>'[1]Николаевская РБ'!A28</f>
        <v>Диспансеризация репродуктивного возраста</v>
      </c>
      <c r="C35" s="69">
        <f>'[1]Николаевская РБ'!B28</f>
        <v>529</v>
      </c>
      <c r="D35" s="90">
        <f>'[1]Николаевская РБ'!C28</f>
        <v>1436572</v>
      </c>
      <c r="E35" s="43">
        <f>'[1]Николаевская РБ'!D28</f>
        <v>42</v>
      </c>
      <c r="F35" s="44">
        <f>'[1]Николаевская РБ'!E28</f>
        <v>26848.13</v>
      </c>
      <c r="G35" s="70">
        <f t="shared" si="8"/>
        <v>-487</v>
      </c>
      <c r="H35" s="56">
        <f t="shared" si="2"/>
        <v>-92.060491493383751</v>
      </c>
      <c r="I35" s="57">
        <f t="shared" si="3"/>
        <v>-1409723.87</v>
      </c>
      <c r="J35" s="58">
        <f t="shared" si="4"/>
        <v>-98.131097501552304</v>
      </c>
    </row>
    <row r="36" spans="1:10" ht="19.5" thickBot="1" x14ac:dyDescent="0.35">
      <c r="A36" s="101"/>
      <c r="B36" s="59" t="str">
        <f>'[1]Николаевская РБ'!A29</f>
        <v xml:space="preserve">Профилактические осмотры </v>
      </c>
      <c r="C36" s="71">
        <f>'[1]Николаевская РБ'!B29</f>
        <v>1009</v>
      </c>
      <c r="D36" s="91">
        <f>'[1]Николаевская РБ'!C29</f>
        <v>3108835</v>
      </c>
      <c r="E36" s="50">
        <f>'[1]Николаевская РБ'!D29</f>
        <v>1000</v>
      </c>
      <c r="F36" s="51">
        <f>'[1]Николаевская РБ'!E29</f>
        <v>3075273.79</v>
      </c>
      <c r="G36" s="72">
        <f t="shared" si="8"/>
        <v>-9</v>
      </c>
      <c r="H36" s="63">
        <f t="shared" si="2"/>
        <v>-0.89197224975222866</v>
      </c>
      <c r="I36" s="64">
        <f t="shared" si="3"/>
        <v>-33561.209999999963</v>
      </c>
      <c r="J36" s="65">
        <f t="shared" si="4"/>
        <v>-1.0795429799265577</v>
      </c>
    </row>
    <row r="37" spans="1:10" x14ac:dyDescent="0.3">
      <c r="A37" s="124">
        <v>7</v>
      </c>
      <c r="B37" s="12" t="s">
        <v>16</v>
      </c>
      <c r="C37" s="36">
        <f>C38+C39+C40+C41</f>
        <v>2675</v>
      </c>
      <c r="D37" s="86">
        <f t="shared" ref="D37:F37" si="11">D38+D39+D40+D41</f>
        <v>32177682</v>
      </c>
      <c r="E37" s="36">
        <f t="shared" si="11"/>
        <v>1607</v>
      </c>
      <c r="F37" s="20">
        <f t="shared" si="11"/>
        <v>5165282.04</v>
      </c>
      <c r="G37" s="37">
        <f t="shared" si="8"/>
        <v>-1068</v>
      </c>
      <c r="H37" s="38">
        <f t="shared" si="2"/>
        <v>-39.925233644859816</v>
      </c>
      <c r="I37" s="39">
        <f t="shared" si="3"/>
        <v>-27012399.960000001</v>
      </c>
      <c r="J37" s="40">
        <f t="shared" si="4"/>
        <v>-83.947625438028751</v>
      </c>
    </row>
    <row r="38" spans="1:10" x14ac:dyDescent="0.3">
      <c r="A38" s="125"/>
      <c r="B38" s="42" t="str">
        <f>'[1]Смидовичская РБ'!A26</f>
        <v>Диспансеризация</v>
      </c>
      <c r="C38" s="69">
        <f>'[1]Смидовичская РБ'!B26</f>
        <v>1277</v>
      </c>
      <c r="D38" s="90">
        <f>'[1]Смидовичская РБ'!C26</f>
        <v>7186144</v>
      </c>
      <c r="E38" s="43">
        <f>'[1]Смидовичская РБ'!D26</f>
        <v>406</v>
      </c>
      <c r="F38" s="44">
        <f>'[1]Смидовичская РБ'!E26</f>
        <v>2089078.79</v>
      </c>
      <c r="G38" s="45">
        <f t="shared" si="8"/>
        <v>-871</v>
      </c>
      <c r="H38" s="56">
        <f t="shared" si="2"/>
        <v>-68.206734534064211</v>
      </c>
      <c r="I38" s="57">
        <f t="shared" si="3"/>
        <v>-5097065.21</v>
      </c>
      <c r="J38" s="58">
        <f t="shared" si="4"/>
        <v>-70.929071418552155</v>
      </c>
    </row>
    <row r="39" spans="1:10" x14ac:dyDescent="0.3">
      <c r="A39" s="125"/>
      <c r="B39" s="42" t="str">
        <f>'[1]Смидовичская РБ'!A27</f>
        <v>Углубленная диспансеризация</v>
      </c>
      <c r="C39" s="69">
        <f>'[1]Смидовичская РБ'!B27</f>
        <v>150</v>
      </c>
      <c r="D39" s="90">
        <f>'[1]Смидовичская РБ'!C27</f>
        <v>310749</v>
      </c>
      <c r="E39" s="43">
        <f>'[1]Смидовичская РБ'!D27</f>
        <v>12</v>
      </c>
      <c r="F39" s="44">
        <f>'[1]Смидовичская РБ'!E27</f>
        <v>20207.88</v>
      </c>
      <c r="G39" s="45">
        <f t="shared" si="8"/>
        <v>-138</v>
      </c>
      <c r="H39" s="56">
        <f t="shared" si="2"/>
        <v>-92</v>
      </c>
      <c r="I39" s="57">
        <f t="shared" si="3"/>
        <v>-290541.12</v>
      </c>
      <c r="J39" s="58">
        <f t="shared" si="4"/>
        <v>-93.497041020244637</v>
      </c>
    </row>
    <row r="40" spans="1:10" x14ac:dyDescent="0.3">
      <c r="A40" s="125"/>
      <c r="B40" s="42" t="str">
        <f>'[1]Смидовичская РБ'!A28</f>
        <v>Диспансеризация репродуктивного возраста</v>
      </c>
      <c r="C40" s="69">
        <f>'[1]Смидовичская РБ'!B28</f>
        <v>649</v>
      </c>
      <c r="D40" s="90">
        <f>'[1]Смидовичская РБ'!C28</f>
        <v>1761417</v>
      </c>
      <c r="E40" s="43">
        <f>'[1]Смидовичская РБ'!D28</f>
        <v>61</v>
      </c>
      <c r="F40" s="44">
        <f>'[1]Смидовичская РБ'!E28</f>
        <v>99081</v>
      </c>
      <c r="G40" s="45">
        <f t="shared" si="8"/>
        <v>-588</v>
      </c>
      <c r="H40" s="56">
        <f t="shared" si="2"/>
        <v>-90.600924499229578</v>
      </c>
      <c r="I40" s="57">
        <f t="shared" si="3"/>
        <v>-1662336</v>
      </c>
      <c r="J40" s="58">
        <f t="shared" si="4"/>
        <v>-94.374926550612372</v>
      </c>
    </row>
    <row r="41" spans="1:10" ht="19.5" thickBot="1" x14ac:dyDescent="0.35">
      <c r="A41" s="126"/>
      <c r="B41" s="49" t="str">
        <f>'[1]Смидовичская РБ'!A29</f>
        <v>Профилактические осмотры</v>
      </c>
      <c r="C41" s="73">
        <f>'[1]Смидовичская РБ'!B29</f>
        <v>599</v>
      </c>
      <c r="D41" s="92">
        <f>'[1]Смидовичская РБ'!C29</f>
        <v>22919372</v>
      </c>
      <c r="E41" s="60">
        <f>'[1]Смидовичская РБ'!D29</f>
        <v>1128</v>
      </c>
      <c r="F41" s="61">
        <f>'[1]Смидовичская РБ'!E29</f>
        <v>2956914.37</v>
      </c>
      <c r="G41" s="52">
        <f t="shared" si="8"/>
        <v>529</v>
      </c>
      <c r="H41" s="66">
        <f t="shared" si="2"/>
        <v>88.313856427378965</v>
      </c>
      <c r="I41" s="67">
        <f t="shared" si="3"/>
        <v>-19962457.629999999</v>
      </c>
      <c r="J41" s="68">
        <f t="shared" si="4"/>
        <v>-87.098623950080309</v>
      </c>
    </row>
    <row r="42" spans="1:10" x14ac:dyDescent="0.3">
      <c r="A42" s="99">
        <v>8</v>
      </c>
      <c r="B42" s="17" t="s">
        <v>17</v>
      </c>
      <c r="C42" s="36">
        <f>C43+C44+C45+C46</f>
        <v>2277</v>
      </c>
      <c r="D42" s="86">
        <f t="shared" ref="D42:F42" si="12">D43+D44+D45+D46</f>
        <v>9106770</v>
      </c>
      <c r="E42" s="36">
        <f t="shared" si="12"/>
        <v>1371</v>
      </c>
      <c r="F42" s="20">
        <f t="shared" si="12"/>
        <v>4224451.92</v>
      </c>
      <c r="G42" s="37">
        <f t="shared" si="8"/>
        <v>-906</v>
      </c>
      <c r="H42" s="38">
        <f t="shared" si="2"/>
        <v>-39.789196310935438</v>
      </c>
      <c r="I42" s="39">
        <f t="shared" si="3"/>
        <v>-4882318.08</v>
      </c>
      <c r="J42" s="40">
        <f t="shared" si="4"/>
        <v>-53.611962089742029</v>
      </c>
    </row>
    <row r="43" spans="1:10" x14ac:dyDescent="0.3">
      <c r="A43" s="100"/>
      <c r="B43" s="74" t="str">
        <f>'[1]Валдгеймская ЦРБ'!A28</f>
        <v>Диспансеризация</v>
      </c>
      <c r="C43" s="43">
        <f>'[1]Валдгеймская ЦРБ'!B28</f>
        <v>1097</v>
      </c>
      <c r="D43" s="87">
        <f>'[1]Валдгеймская ЦРБ'!C28</f>
        <v>5040641</v>
      </c>
      <c r="E43" s="43">
        <f>'[1]Валдгеймская ЦРБ'!D28</f>
        <v>421</v>
      </c>
      <c r="F43" s="44">
        <f>'[1]Валдгеймская ЦРБ'!E28</f>
        <v>2009037.19</v>
      </c>
      <c r="G43" s="45">
        <f t="shared" si="8"/>
        <v>-676</v>
      </c>
      <c r="H43" s="46">
        <f t="shared" si="2"/>
        <v>-61.622607110300819</v>
      </c>
      <c r="I43" s="47">
        <f t="shared" si="3"/>
        <v>-3031603.81</v>
      </c>
      <c r="J43" s="48">
        <f t="shared" si="4"/>
        <v>-60.143220078557469</v>
      </c>
    </row>
    <row r="44" spans="1:10" x14ac:dyDescent="0.3">
      <c r="A44" s="100"/>
      <c r="B44" s="74" t="str">
        <f>'[1]Валдгеймская ЦРБ'!A29</f>
        <v>Углубленная диспансеризация</v>
      </c>
      <c r="C44" s="43">
        <f>'[1]Валдгеймская ЦРБ'!B29</f>
        <v>58</v>
      </c>
      <c r="D44" s="87">
        <f>'[1]Валдгеймская ЦРБ'!C29</f>
        <v>120674</v>
      </c>
      <c r="E44" s="43">
        <f>'[1]Валдгеймская ЦРБ'!D29</f>
        <v>42</v>
      </c>
      <c r="F44" s="44">
        <f>'[1]Валдгеймская ЦРБ'!E29</f>
        <v>579894.92999999993</v>
      </c>
      <c r="G44" s="45">
        <f t="shared" si="8"/>
        <v>-16</v>
      </c>
      <c r="H44" s="46">
        <f t="shared" si="2"/>
        <v>-27.58620689655173</v>
      </c>
      <c r="I44" s="47">
        <f t="shared" si="3"/>
        <v>459220.92999999993</v>
      </c>
      <c r="J44" s="48">
        <f t="shared" si="4"/>
        <v>380.54670434393483</v>
      </c>
    </row>
    <row r="45" spans="1:10" x14ac:dyDescent="0.3">
      <c r="A45" s="100"/>
      <c r="B45" s="74" t="str">
        <f>'[1]Валдгеймская ЦРБ'!A30</f>
        <v>Диспансеризация репродуктивного возраста</v>
      </c>
      <c r="C45" s="43">
        <f>'[1]Валдгеймская ЦРБ'!B30</f>
        <v>376</v>
      </c>
      <c r="D45" s="87">
        <f>'[1]Валдгеймская ЦРБ'!C30</f>
        <v>1021269</v>
      </c>
      <c r="E45" s="43">
        <f>'[1]Валдгеймская ЦРБ'!D30</f>
        <v>113</v>
      </c>
      <c r="F45" s="75">
        <f>'[1]Валдгеймская ЦРБ'!E30</f>
        <v>305326.06</v>
      </c>
      <c r="G45" s="45">
        <f t="shared" si="8"/>
        <v>-263</v>
      </c>
      <c r="H45" s="46">
        <f t="shared" si="2"/>
        <v>-69.946808510638306</v>
      </c>
      <c r="I45" s="47">
        <f t="shared" si="3"/>
        <v>-715942.94</v>
      </c>
      <c r="J45" s="48">
        <f t="shared" si="4"/>
        <v>-70.103267601386122</v>
      </c>
    </row>
    <row r="46" spans="1:10" ht="19.5" thickBot="1" x14ac:dyDescent="0.35">
      <c r="A46" s="101"/>
      <c r="B46" s="76" t="str">
        <f>'[1]Валдгеймская ЦРБ'!A31</f>
        <v>Профилактические осмотры</v>
      </c>
      <c r="C46" s="50">
        <f>'[1]Валдгеймская ЦРБ'!B31</f>
        <v>746</v>
      </c>
      <c r="D46" s="88">
        <f>'[1]Валдгеймская ЦРБ'!C31</f>
        <v>2924186</v>
      </c>
      <c r="E46" s="50">
        <f>'[1]Валдгеймская ЦРБ'!D31</f>
        <v>795</v>
      </c>
      <c r="F46" s="77">
        <f>'[1]Валдгеймская ЦРБ'!E31</f>
        <v>1330193.74</v>
      </c>
      <c r="G46" s="62">
        <f t="shared" si="8"/>
        <v>49</v>
      </c>
      <c r="H46" s="78">
        <f t="shared" si="2"/>
        <v>6.5683646112600513</v>
      </c>
      <c r="I46" s="79">
        <f t="shared" si="3"/>
        <v>-1593992.26</v>
      </c>
      <c r="J46" s="80">
        <f t="shared" si="4"/>
        <v>-54.510631676644373</v>
      </c>
    </row>
    <row r="47" spans="1:10" x14ac:dyDescent="0.3">
      <c r="A47" s="103">
        <v>9</v>
      </c>
      <c r="B47" s="12" t="s">
        <v>18</v>
      </c>
      <c r="C47" s="36">
        <f>C48+C49+C50+C51</f>
        <v>2277</v>
      </c>
      <c r="D47" s="86">
        <f t="shared" ref="D47:F47" si="13">D48+D49+D50+D51</f>
        <v>9106770</v>
      </c>
      <c r="E47" s="36">
        <f t="shared" si="13"/>
        <v>1371</v>
      </c>
      <c r="F47" s="20">
        <f t="shared" si="13"/>
        <v>4224451.92</v>
      </c>
      <c r="G47" s="37">
        <f t="shared" si="8"/>
        <v>-906</v>
      </c>
      <c r="H47" s="38">
        <f t="shared" si="2"/>
        <v>-39.789196310935438</v>
      </c>
      <c r="I47" s="39">
        <f t="shared" si="3"/>
        <v>-4882318.08</v>
      </c>
      <c r="J47" s="40">
        <f t="shared" si="4"/>
        <v>-53.611962089742029</v>
      </c>
    </row>
    <row r="48" spans="1:10" x14ac:dyDescent="0.3">
      <c r="A48" s="100"/>
      <c r="B48" s="42" t="str">
        <f>'[1]Валдгеймская ЦРБ'!A28</f>
        <v>Диспансеризация</v>
      </c>
      <c r="C48" s="69">
        <f>'[1]Валдгеймская ЦРБ'!B28</f>
        <v>1097</v>
      </c>
      <c r="D48" s="90">
        <f>'[1]Валдгеймская ЦРБ'!C28</f>
        <v>5040641</v>
      </c>
      <c r="E48" s="43">
        <f>'[1]Валдгеймская ЦРБ'!D28</f>
        <v>421</v>
      </c>
      <c r="F48" s="81">
        <f>'[1]Валдгеймская ЦРБ'!E28</f>
        <v>2009037.19</v>
      </c>
      <c r="G48" s="45">
        <f t="shared" si="8"/>
        <v>-676</v>
      </c>
      <c r="H48" s="56">
        <f t="shared" si="2"/>
        <v>-61.622607110300819</v>
      </c>
      <c r="I48" s="57">
        <f t="shared" si="3"/>
        <v>-3031603.81</v>
      </c>
      <c r="J48" s="58">
        <f t="shared" si="4"/>
        <v>-60.143220078557469</v>
      </c>
    </row>
    <row r="49" spans="1:10" x14ac:dyDescent="0.3">
      <c r="A49" s="100"/>
      <c r="B49" s="42" t="str">
        <f>'[1]Валдгеймская ЦРБ'!A29</f>
        <v>Углубленная диспансеризация</v>
      </c>
      <c r="C49" s="69">
        <f>'[1]Валдгеймская ЦРБ'!B29</f>
        <v>58</v>
      </c>
      <c r="D49" s="90">
        <f>'[1]Валдгеймская ЦРБ'!C29</f>
        <v>120674</v>
      </c>
      <c r="E49" s="43">
        <f>'[1]Валдгеймская ЦРБ'!D29</f>
        <v>42</v>
      </c>
      <c r="F49" s="81">
        <f>'[1]Валдгеймская ЦРБ'!E29</f>
        <v>579894.92999999993</v>
      </c>
      <c r="G49" s="45">
        <f t="shared" si="8"/>
        <v>-16</v>
      </c>
      <c r="H49" s="56">
        <f t="shared" si="2"/>
        <v>-27.58620689655173</v>
      </c>
      <c r="I49" s="57">
        <f t="shared" si="3"/>
        <v>459220.92999999993</v>
      </c>
      <c r="J49" s="58">
        <f t="shared" si="4"/>
        <v>380.54670434393483</v>
      </c>
    </row>
    <row r="50" spans="1:10" x14ac:dyDescent="0.3">
      <c r="A50" s="100"/>
      <c r="B50" s="42" t="str">
        <f>'[1]Валдгеймская ЦРБ'!A30</f>
        <v>Диспансеризация репродуктивного возраста</v>
      </c>
      <c r="C50" s="69">
        <f>'[1]Валдгеймская ЦРБ'!B30</f>
        <v>376</v>
      </c>
      <c r="D50" s="90">
        <f>'[1]Валдгеймская ЦРБ'!C30</f>
        <v>1021269</v>
      </c>
      <c r="E50" s="43">
        <f>'[1]Валдгеймская ЦРБ'!D30</f>
        <v>113</v>
      </c>
      <c r="F50" s="81">
        <f>'[1]Валдгеймская ЦРБ'!E30</f>
        <v>305326.06</v>
      </c>
      <c r="G50" s="45">
        <f t="shared" si="8"/>
        <v>-263</v>
      </c>
      <c r="H50" s="56">
        <f t="shared" si="2"/>
        <v>-69.946808510638306</v>
      </c>
      <c r="I50" s="57">
        <f t="shared" si="3"/>
        <v>-715942.94</v>
      </c>
      <c r="J50" s="58">
        <f t="shared" si="4"/>
        <v>-70.103267601386122</v>
      </c>
    </row>
    <row r="51" spans="1:10" ht="19.5" thickBot="1" x14ac:dyDescent="0.35">
      <c r="A51" s="104"/>
      <c r="B51" s="49" t="str">
        <f>'[1]Валдгеймская ЦРБ'!A31</f>
        <v>Профилактические осмотры</v>
      </c>
      <c r="C51" s="73">
        <f>'[1]Валдгеймская ЦРБ'!B31</f>
        <v>746</v>
      </c>
      <c r="D51" s="92">
        <f>'[1]Валдгеймская ЦРБ'!C31</f>
        <v>2924186</v>
      </c>
      <c r="E51" s="60">
        <f>'[1]Валдгеймская ЦРБ'!D31</f>
        <v>795</v>
      </c>
      <c r="F51" s="82">
        <f>'[1]Валдгеймская ЦРБ'!E31</f>
        <v>1330193.74</v>
      </c>
      <c r="G51" s="52">
        <f t="shared" si="8"/>
        <v>49</v>
      </c>
      <c r="H51" s="66">
        <f t="shared" si="2"/>
        <v>6.5683646112600513</v>
      </c>
      <c r="I51" s="67">
        <f t="shared" si="3"/>
        <v>-1593992.26</v>
      </c>
      <c r="J51" s="68">
        <f t="shared" si="4"/>
        <v>-54.510631676644373</v>
      </c>
    </row>
    <row r="52" spans="1:10" x14ac:dyDescent="0.3">
      <c r="A52" s="99">
        <v>10</v>
      </c>
      <c r="B52" s="17" t="s">
        <v>21</v>
      </c>
      <c r="C52" s="36">
        <f>C53+C54+C55+C56</f>
        <v>1099</v>
      </c>
      <c r="D52" s="86">
        <f t="shared" ref="D52:F52" si="14">D53+D54+D55+D56</f>
        <v>4604993</v>
      </c>
      <c r="E52" s="36">
        <f t="shared" si="14"/>
        <v>114</v>
      </c>
      <c r="F52" s="20">
        <f t="shared" si="14"/>
        <v>317014.32</v>
      </c>
      <c r="G52" s="37">
        <f t="shared" si="8"/>
        <v>-985</v>
      </c>
      <c r="H52" s="38">
        <f t="shared" si="2"/>
        <v>-89.626933575978157</v>
      </c>
      <c r="I52" s="39">
        <f t="shared" si="3"/>
        <v>-4287978.68</v>
      </c>
      <c r="J52" s="40">
        <f t="shared" si="4"/>
        <v>-93.115856636481311</v>
      </c>
    </row>
    <row r="53" spans="1:10" x14ac:dyDescent="0.3">
      <c r="A53" s="100"/>
      <c r="B53" s="83" t="str">
        <f>'[1]ЧУЗ КБ'!A19</f>
        <v>Диспансеризация</v>
      </c>
      <c r="C53" s="43">
        <f>'[1]ЧУЗ КБ'!B19</f>
        <v>590</v>
      </c>
      <c r="D53" s="87">
        <f>'[1]ЧУЗ КБ'!C19</f>
        <v>3248523</v>
      </c>
      <c r="E53" s="43">
        <f>'[1]ЧУЗ КБ'!D19</f>
        <v>62</v>
      </c>
      <c r="F53" s="44">
        <f>'[1]ЧУЗ КБ'!E19</f>
        <v>215099.47</v>
      </c>
      <c r="G53" s="45">
        <f t="shared" si="8"/>
        <v>-528</v>
      </c>
      <c r="H53" s="56">
        <f t="shared" si="2"/>
        <v>-89.491525423728817</v>
      </c>
      <c r="I53" s="57">
        <f t="shared" si="3"/>
        <v>-3033423.53</v>
      </c>
      <c r="J53" s="58">
        <f t="shared" si="4"/>
        <v>-93.378545572864965</v>
      </c>
    </row>
    <row r="54" spans="1:10" x14ac:dyDescent="0.3">
      <c r="A54" s="100"/>
      <c r="B54" s="83" t="str">
        <f>'[1]ЧУЗ КБ'!A20</f>
        <v>Углубленная диспансеризация</v>
      </c>
      <c r="C54" s="43">
        <f>'[1]ЧУЗ КБ'!B20</f>
        <v>58</v>
      </c>
      <c r="D54" s="87">
        <f>'[1]ЧУЗ КБ'!C20</f>
        <v>120674</v>
      </c>
      <c r="E54" s="43">
        <f>'[1]ЧУЗ КБ'!D20</f>
        <v>0</v>
      </c>
      <c r="F54" s="44">
        <f>'[1]ЧУЗ КБ'!E20</f>
        <v>0</v>
      </c>
      <c r="G54" s="45">
        <f t="shared" si="8"/>
        <v>-58</v>
      </c>
      <c r="H54" s="56">
        <f t="shared" si="2"/>
        <v>-100</v>
      </c>
      <c r="I54" s="57">
        <f t="shared" si="3"/>
        <v>-120674</v>
      </c>
      <c r="J54" s="58">
        <f t="shared" si="4"/>
        <v>-100</v>
      </c>
    </row>
    <row r="55" spans="1:10" x14ac:dyDescent="0.3">
      <c r="A55" s="100"/>
      <c r="B55" s="83" t="str">
        <f>'[1]ЧУЗ КБ'!A21</f>
        <v>Диспансеризация репродуктивного возраста</v>
      </c>
      <c r="C55" s="43">
        <f>'[1]ЧУЗ КБ'!B21</f>
        <v>332</v>
      </c>
      <c r="D55" s="87">
        <f>'[1]ЧУЗ КБ'!C21</f>
        <v>900401</v>
      </c>
      <c r="E55" s="43">
        <f>'[1]ЧУЗ КБ'!D21</f>
        <v>0</v>
      </c>
      <c r="F55" s="44">
        <f>'[1]ЧУЗ КБ'!E21</f>
        <v>0</v>
      </c>
      <c r="G55" s="45">
        <f t="shared" si="8"/>
        <v>-332</v>
      </c>
      <c r="H55" s="56">
        <f t="shared" si="2"/>
        <v>-100</v>
      </c>
      <c r="I55" s="57">
        <f t="shared" si="3"/>
        <v>-900401</v>
      </c>
      <c r="J55" s="58">
        <f t="shared" si="4"/>
        <v>-100</v>
      </c>
    </row>
    <row r="56" spans="1:10" ht="19.5" thickBot="1" x14ac:dyDescent="0.35">
      <c r="A56" s="104"/>
      <c r="B56" s="84" t="str">
        <f>'[1]ЧУЗ КБ'!A22</f>
        <v>Профилактические осмотры</v>
      </c>
      <c r="C56" s="50">
        <f>'[1]ЧУЗ КБ'!B22</f>
        <v>119</v>
      </c>
      <c r="D56" s="88">
        <f>'[1]ЧУЗ КБ'!C22</f>
        <v>335395</v>
      </c>
      <c r="E56" s="50">
        <f>'[1]ЧУЗ КБ'!D22</f>
        <v>52</v>
      </c>
      <c r="F56" s="51">
        <f>'[1]ЧУЗ КБ'!E22</f>
        <v>101914.85</v>
      </c>
      <c r="G56" s="52">
        <f t="shared" si="8"/>
        <v>-67</v>
      </c>
      <c r="H56" s="66">
        <f t="shared" si="2"/>
        <v>-56.30252100840336</v>
      </c>
      <c r="I56" s="67">
        <f t="shared" si="3"/>
        <v>-233480.15</v>
      </c>
      <c r="J56" s="68">
        <f t="shared" si="4"/>
        <v>-69.613485591615856</v>
      </c>
    </row>
    <row r="57" spans="1:10" x14ac:dyDescent="0.3">
      <c r="A57" s="121">
        <v>11</v>
      </c>
      <c r="B57" s="12" t="s">
        <v>29</v>
      </c>
      <c r="C57" s="21">
        <f>C58+C59+C60+C61</f>
        <v>29974</v>
      </c>
      <c r="D57" s="93">
        <f t="shared" ref="D57:F57" si="15">D58+D59+D60+D61</f>
        <v>146248522</v>
      </c>
      <c r="E57" s="36">
        <f t="shared" si="15"/>
        <v>15023</v>
      </c>
      <c r="F57" s="20">
        <f t="shared" si="15"/>
        <v>45601271.57</v>
      </c>
      <c r="G57" s="18">
        <f t="shared" si="8"/>
        <v>-14951</v>
      </c>
      <c r="H57" s="14">
        <f t="shared" si="2"/>
        <v>-49.879895909788488</v>
      </c>
      <c r="I57" s="15">
        <f t="shared" si="3"/>
        <v>-100647250.43000001</v>
      </c>
      <c r="J57" s="16">
        <f t="shared" si="4"/>
        <v>-68.819328259604561</v>
      </c>
    </row>
    <row r="58" spans="1:10" ht="19.5" x14ac:dyDescent="0.35">
      <c r="A58" s="122"/>
      <c r="B58" s="22" t="str">
        <f>B43</f>
        <v>Диспансеризация</v>
      </c>
      <c r="C58" s="23">
        <f>C10+C15+C18+C23+C28+C33+C38+C43+C48+C53</f>
        <v>13568</v>
      </c>
      <c r="D58" s="94">
        <f>D10+D15+D18+D23+D28+D33+D38+D43+D48+D53</f>
        <v>69908952</v>
      </c>
      <c r="E58" s="96">
        <f t="shared" ref="E58" si="16">E10+E15+E18+E23+E28+E33+E38+E43+E48+E53</f>
        <v>4199</v>
      </c>
      <c r="F58" s="24">
        <f t="shared" ref="E58:F59" si="17">F10+F18+F23+F28+F33+F38+F43+F48+F53</f>
        <v>20752868.520000003</v>
      </c>
      <c r="G58" s="25">
        <f t="shared" si="8"/>
        <v>-9369</v>
      </c>
      <c r="H58" s="26">
        <f t="shared" si="2"/>
        <v>-69.05218160377359</v>
      </c>
      <c r="I58" s="27">
        <f t="shared" si="3"/>
        <v>-49156083.479999997</v>
      </c>
      <c r="J58" s="28">
        <f t="shared" si="4"/>
        <v>-70.314433379004157</v>
      </c>
    </row>
    <row r="59" spans="1:10" ht="19.5" x14ac:dyDescent="0.35">
      <c r="A59" s="122"/>
      <c r="B59" s="22" t="str">
        <f>B44</f>
        <v>Углубленная диспансеризация</v>
      </c>
      <c r="C59" s="23">
        <f>C11+C19+C24+C29+C34+C39+C44+C49+C54</f>
        <v>1808</v>
      </c>
      <c r="D59" s="94">
        <f>D11+D19+D24+D29+D34+D39+D44+D49+D54</f>
        <v>3743303</v>
      </c>
      <c r="E59" s="96">
        <f t="shared" si="17"/>
        <v>365</v>
      </c>
      <c r="F59" s="24">
        <f t="shared" si="17"/>
        <v>1717921.01</v>
      </c>
      <c r="G59" s="25">
        <f t="shared" si="8"/>
        <v>-1443</v>
      </c>
      <c r="H59" s="26">
        <f t="shared" si="2"/>
        <v>-79.811946902654867</v>
      </c>
      <c r="I59" s="27">
        <f t="shared" si="3"/>
        <v>-2025381.99</v>
      </c>
      <c r="J59" s="28">
        <f t="shared" si="4"/>
        <v>-54.106813955482629</v>
      </c>
    </row>
    <row r="60" spans="1:10" ht="19.5" x14ac:dyDescent="0.35">
      <c r="A60" s="122"/>
      <c r="B60" s="22" t="str">
        <f>B45</f>
        <v>Диспансеризация репродуктивного возраста</v>
      </c>
      <c r="C60" s="23">
        <f>C12+C20+C25+C35+C40+C45+C50+C55+C30</f>
        <v>4688</v>
      </c>
      <c r="D60" s="94">
        <f>D12+D20+D25+D35+D40+D45+D50+D55+D30</f>
        <v>12931417</v>
      </c>
      <c r="E60" s="96">
        <f t="shared" ref="E60:F60" si="18">E12+E20+E25+E35+E40+E45+E50+E55</f>
        <v>842</v>
      </c>
      <c r="F60" s="24">
        <f t="shared" si="18"/>
        <v>1506067.6300000001</v>
      </c>
      <c r="G60" s="25">
        <f t="shared" si="8"/>
        <v>-3846</v>
      </c>
      <c r="H60" s="26">
        <f t="shared" si="2"/>
        <v>-82.039249146757683</v>
      </c>
      <c r="I60" s="27">
        <f t="shared" si="3"/>
        <v>-11425349.369999999</v>
      </c>
      <c r="J60" s="28">
        <f t="shared" si="4"/>
        <v>-88.353421515986994</v>
      </c>
    </row>
    <row r="61" spans="1:10" ht="20.25" thickBot="1" x14ac:dyDescent="0.4">
      <c r="A61" s="123"/>
      <c r="B61" s="29" t="str">
        <f>B46</f>
        <v>Профилактические осмотры</v>
      </c>
      <c r="C61" s="30">
        <f>C13+C16+C21+C26+C31+C36+C41+C46+C51+C56</f>
        <v>9910</v>
      </c>
      <c r="D61" s="95">
        <f>D13+D16+D21+D26+D31+D36+D41+D46+D51+D56</f>
        <v>59664850</v>
      </c>
      <c r="E61" s="97">
        <f t="shared" ref="E61:F61" si="19">E13+E16+E21+E26+E31+E36+E41+E46+E51+E56</f>
        <v>9617</v>
      </c>
      <c r="F61" s="31">
        <f t="shared" si="19"/>
        <v>21624414.409999996</v>
      </c>
      <c r="G61" s="32">
        <f t="shared" si="8"/>
        <v>-293</v>
      </c>
      <c r="H61" s="33">
        <f t="shared" si="2"/>
        <v>-2.9566094853683182</v>
      </c>
      <c r="I61" s="34">
        <f t="shared" si="3"/>
        <v>-38040435.590000004</v>
      </c>
      <c r="J61" s="35">
        <f t="shared" si="4"/>
        <v>-63.756861183762304</v>
      </c>
    </row>
    <row r="62" spans="1:10" x14ac:dyDescent="0.3">
      <c r="C62" s="13"/>
      <c r="D62" s="13"/>
    </row>
    <row r="63" spans="1:10" x14ac:dyDescent="0.3">
      <c r="C63" s="13"/>
      <c r="D63" s="13"/>
    </row>
    <row r="64" spans="1:10" x14ac:dyDescent="0.3">
      <c r="C64" s="13"/>
      <c r="D64" s="13"/>
    </row>
    <row r="65" spans="3:4" x14ac:dyDescent="0.3">
      <c r="C65" s="13"/>
      <c r="D65" s="13"/>
    </row>
    <row r="66" spans="3:4" x14ac:dyDescent="0.3">
      <c r="C66" s="13"/>
      <c r="D66" s="13"/>
    </row>
  </sheetData>
  <mergeCells count="24">
    <mergeCell ref="E1:J1"/>
    <mergeCell ref="A17:A21"/>
    <mergeCell ref="A57:A61"/>
    <mergeCell ref="A52:A56"/>
    <mergeCell ref="A27:A31"/>
    <mergeCell ref="A32:A36"/>
    <mergeCell ref="A37:A41"/>
    <mergeCell ref="A42:A46"/>
    <mergeCell ref="A47:A51"/>
    <mergeCell ref="A22:A26"/>
    <mergeCell ref="A3:J3"/>
    <mergeCell ref="A5:A7"/>
    <mergeCell ref="B5:B7"/>
    <mergeCell ref="C5:D5"/>
    <mergeCell ref="E5:F5"/>
    <mergeCell ref="G5:J5"/>
    <mergeCell ref="C6:C7"/>
    <mergeCell ref="D6:D7"/>
    <mergeCell ref="E6:E7"/>
    <mergeCell ref="F6:F7"/>
    <mergeCell ref="G6:H6"/>
    <mergeCell ref="I6:J6"/>
    <mergeCell ref="A9:A13"/>
    <mergeCell ref="A14:A16"/>
  </mergeCells>
  <pageMargins left="0.25" right="0.25" top="0.75" bottom="0.75" header="0.3" footer="0.3"/>
  <pageSetup paperSize="9" scale="43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СВОД по диспан-и и проф.осмотра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2025-04-22T05:16:57Z</cp:lastPrinted>
  <dcterms:created xsi:type="dcterms:W3CDTF">2013-02-07T03:36:37Z</dcterms:created>
  <dcterms:modified xsi:type="dcterms:W3CDTF">2025-04-22T05:17:08Z</dcterms:modified>
</cp:coreProperties>
</file>