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U13" i="2" l="1"/>
  <c r="S11" i="2"/>
  <c r="L15" i="2" l="1"/>
  <c r="M11" i="2" l="1"/>
  <c r="O13" i="2" s="1"/>
  <c r="O11" i="2" l="1"/>
  <c r="P12" i="2" s="1"/>
  <c r="P14" i="2"/>
  <c r="P13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P11" i="2" l="1"/>
  <c r="P15" i="2" s="1"/>
  <c r="Q11" i="2" s="1"/>
  <c r="R13" i="2" l="1"/>
  <c r="R11" i="2"/>
  <c r="V12" i="2" l="1"/>
  <c r="V11" i="2"/>
  <c r="U12" i="2"/>
  <c r="U11" i="2"/>
  <c r="T12" i="2"/>
  <c r="T11" i="2"/>
  <c r="S13" i="2"/>
  <c r="T14" i="2"/>
  <c r="T13" i="2"/>
  <c r="V14" i="2"/>
  <c r="V13" i="2"/>
  <c r="U14" i="2"/>
  <c r="S12" i="2"/>
  <c r="S14" i="2"/>
  <c r="U15" i="2" l="1"/>
  <c r="V15" i="2"/>
  <c r="T15" i="2"/>
  <c r="S15" i="2" l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<sst xmlns="http://schemas.openxmlformats.org/spreadsheetml/2006/main" count="36" uniqueCount="29">
  <si>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</si>
  <si>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</si>
  <si>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</si>
  <si>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</si>
  <si>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</si>
  <si>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</si>
  <si>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</si>
  <si>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</si>
  <si>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</si>
  <si>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</si>
  <si>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</si>
  <si>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</si>
  <si>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</si>
  <si>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</si>
  <si>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</si>
  <si>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</si>
  <si>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</si>
  <si>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</si>
  <si>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</si>
  <si>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</si>
  <si>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</si>
  <si>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</si>
  <si>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</si>
  <si>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</si>
  <si>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х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</si>
  <si>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октябрь 2019 года)</t>
    </r>
  </si>
  <si>
    <t>Приложение № 4</t>
  </si>
  <si>
    <t>к дополнительному соглашению № 17 к Тарифному соглашению в системе ОМС ЕАО на 2019 год</t>
  </si>
  <si>
    <t>от "03"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</si>
</sst>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43" fontId="5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3" fontId="8" fillId="0" borderId="1" xfId="2" applyNumberFormat="1" applyFont="1" applyFill="1" applyBorder="1" applyAlignment="1">
      <alignment horizontal="center"/>
    </xf>
    <xf numFmtId="168" fontId="8" fillId="0" borderId="1" xfId="2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43" fontId="8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164" fontId="2" fillId="0" borderId="1" xfId="2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/>
    </xf>
    <xf numFmtId="164" fontId="2" fillId="0" borderId="1" xfId="2" applyFont="1" applyBorder="1"/>
    <xf numFmtId="0" fontId="9" fillId="0" borderId="1" xfId="0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164" fontId="9" fillId="0" borderId="1" xfId="2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17"/>
  <sheetViews>
    <sheetView tabSelected="1" topLeftCell="C1" zoomScale="80" zoomScaleNormal="80" workbookViewId="0">
      <selection activeCell="A7" sqref="A7:V7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3" spans="1:23" x14ac:dyDescent="0.25">
      <c r="T3" s="29" t="s">
        <v>26</v>
      </c>
      <c r="U3" s="29"/>
      <c r="V3" s="29"/>
    </row>
    <row r="4" spans="1:23" x14ac:dyDescent="0.25">
      <c r="P4" s="29" t="s">
        <v>27</v>
      </c>
      <c r="Q4" s="29"/>
      <c r="R4" s="29"/>
      <c r="S4" s="29"/>
      <c r="T4" s="29"/>
      <c r="U4" s="29"/>
      <c r="V4" s="29"/>
    </row>
    <row r="5" spans="1:23" x14ac:dyDescent="0.25">
      <c r="P5" s="13"/>
      <c r="Q5" s="29" t="s">
        <v>28</v>
      </c>
      <c r="R5" s="29"/>
      <c r="S5" s="29"/>
      <c r="T5" s="29"/>
      <c r="U5" s="29"/>
      <c r="V5" s="29"/>
    </row>
    <row r="7" spans="1:23" ht="63" customHeight="1" x14ac:dyDescent="0.25">
      <c r="A7" s="34" t="s">
        <v>25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3" ht="15.75" x14ac:dyDescent="0.25">
      <c r="A8" s="2"/>
      <c r="B8" s="2"/>
      <c r="C8" s="2"/>
      <c r="D8" s="2"/>
      <c r="E8" s="2"/>
    </row>
    <row r="9" spans="1:23" ht="264.75" customHeight="1" x14ac:dyDescent="0.25">
      <c r="A9" s="3" t="s">
        <v>0</v>
      </c>
      <c r="B9" s="4" t="s">
        <v>1</v>
      </c>
      <c r="C9" s="4" t="s">
        <v>10</v>
      </c>
      <c r="D9" s="4" t="s">
        <v>2</v>
      </c>
      <c r="E9" s="4" t="s">
        <v>3</v>
      </c>
      <c r="F9" s="4" t="s">
        <v>4</v>
      </c>
      <c r="G9" s="5" t="s">
        <v>7</v>
      </c>
      <c r="H9" s="5" t="s">
        <v>8</v>
      </c>
      <c r="I9" s="4" t="s">
        <v>2</v>
      </c>
      <c r="J9" s="4" t="s">
        <v>3</v>
      </c>
      <c r="K9" s="4" t="s">
        <v>4</v>
      </c>
      <c r="L9" s="5" t="s">
        <v>5</v>
      </c>
      <c r="M9" s="8" t="s">
        <v>22</v>
      </c>
      <c r="N9" s="8" t="s">
        <v>9</v>
      </c>
      <c r="O9" s="8" t="s">
        <v>11</v>
      </c>
      <c r="P9" s="8" t="s">
        <v>12</v>
      </c>
      <c r="Q9" s="8" t="s">
        <v>23</v>
      </c>
      <c r="R9" s="8" t="s">
        <v>13</v>
      </c>
      <c r="S9" s="8" t="s">
        <v>14</v>
      </c>
      <c r="T9" s="4" t="s">
        <v>15</v>
      </c>
      <c r="U9" s="4" t="s">
        <v>16</v>
      </c>
      <c r="V9" s="4" t="s">
        <v>17</v>
      </c>
      <c r="W9"/>
    </row>
    <row r="10" spans="1:23" x14ac:dyDescent="0.25">
      <c r="A10" s="9">
        <v>1</v>
      </c>
      <c r="B10" s="9">
        <f>A10+1</f>
        <v>2</v>
      </c>
      <c r="C10" s="9">
        <f t="shared" ref="C10:M10" si="0">B10+1</f>
        <v>3</v>
      </c>
      <c r="D10" s="9">
        <f t="shared" si="0"/>
        <v>4</v>
      </c>
      <c r="E10" s="9">
        <f t="shared" si="0"/>
        <v>5</v>
      </c>
      <c r="F10" s="9">
        <f t="shared" si="0"/>
        <v>6</v>
      </c>
      <c r="G10" s="9">
        <f t="shared" si="0"/>
        <v>7</v>
      </c>
      <c r="H10" s="9">
        <f t="shared" si="0"/>
        <v>8</v>
      </c>
      <c r="I10" s="9">
        <f t="shared" si="0"/>
        <v>9</v>
      </c>
      <c r="J10" s="9">
        <f t="shared" si="0"/>
        <v>10</v>
      </c>
      <c r="K10" s="9">
        <f t="shared" si="0"/>
        <v>11</v>
      </c>
      <c r="L10" s="9">
        <f t="shared" si="0"/>
        <v>12</v>
      </c>
      <c r="M10" s="10">
        <f t="shared" si="0"/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/>
    </row>
    <row r="11" spans="1:23" ht="30" customHeight="1" x14ac:dyDescent="0.25">
      <c r="A11" s="9">
        <v>1</v>
      </c>
      <c r="B11" s="11" t="s">
        <v>18</v>
      </c>
      <c r="C11" s="16">
        <v>62270</v>
      </c>
      <c r="D11" s="16">
        <v>5754</v>
      </c>
      <c r="E11" s="16">
        <v>36417</v>
      </c>
      <c r="F11" s="16">
        <v>20099</v>
      </c>
      <c r="G11" s="20">
        <v>6.4978999999999996</v>
      </c>
      <c r="H11" s="14">
        <v>404624.23</v>
      </c>
      <c r="I11" s="14">
        <v>37388.92</v>
      </c>
      <c r="J11" s="14">
        <v>236634.02</v>
      </c>
      <c r="K11" s="14">
        <v>130601.29</v>
      </c>
      <c r="L11" s="15">
        <v>50</v>
      </c>
      <c r="M11" s="30">
        <f>H15/(C11*L11+C12*L12+C13*L13+C14*L14)</f>
        <v>0.17403310569469446</v>
      </c>
      <c r="N11" s="35">
        <v>1.48037</v>
      </c>
      <c r="O11" s="35">
        <f>M11*N11</f>
        <v>0.25763338867725483</v>
      </c>
      <c r="P11" s="23">
        <f>C11*L11*O11</f>
        <v>802141.55564663291</v>
      </c>
      <c r="Q11" s="32">
        <f>P15/H15</f>
        <v>2.1327450745149323</v>
      </c>
      <c r="R11" s="36">
        <f>O11/Q11</f>
        <v>0.12079896081150275</v>
      </c>
      <c r="S11" s="24">
        <f>T11+U11+V11</f>
        <v>376107.57</v>
      </c>
      <c r="T11" s="25">
        <f>ROUND(D11*L11*R11,2)</f>
        <v>34753.86</v>
      </c>
      <c r="U11" s="25">
        <f>ROUND(E11*L11*R11,2)</f>
        <v>219956.79</v>
      </c>
      <c r="V11" s="25">
        <f>ROUND(F11*L11*R11,2)</f>
        <v>121396.92</v>
      </c>
    </row>
    <row r="12" spans="1:23" ht="48" customHeight="1" x14ac:dyDescent="0.25">
      <c r="A12" s="9">
        <v>3</v>
      </c>
      <c r="B12" s="11" t="s">
        <v>20</v>
      </c>
      <c r="C12" s="16">
        <v>12813</v>
      </c>
      <c r="D12" s="16">
        <v>530</v>
      </c>
      <c r="E12" s="16">
        <v>12093</v>
      </c>
      <c r="F12" s="16">
        <v>190</v>
      </c>
      <c r="G12" s="20">
        <v>6.4978999999999996</v>
      </c>
      <c r="H12" s="14">
        <v>83257.590000000011</v>
      </c>
      <c r="I12" s="14">
        <v>3443.89</v>
      </c>
      <c r="J12" s="14">
        <v>78579.100000000006</v>
      </c>
      <c r="K12" s="14">
        <v>1234.5999999999999</v>
      </c>
      <c r="L12" s="15">
        <v>50</v>
      </c>
      <c r="M12" s="31"/>
      <c r="N12" s="35"/>
      <c r="O12" s="35"/>
      <c r="P12" s="23">
        <f>C12*L12*O11</f>
        <v>165052.83045608329</v>
      </c>
      <c r="Q12" s="33"/>
      <c r="R12" s="35"/>
      <c r="S12" s="24">
        <f>T12+U12+V12</f>
        <v>77389.849999999991</v>
      </c>
      <c r="T12" s="25">
        <f>ROUND(D12*L12*R11,2)</f>
        <v>3201.17</v>
      </c>
      <c r="U12" s="25">
        <f>ROUND(E12*L12*R11,2)</f>
        <v>73041.09</v>
      </c>
      <c r="V12" s="25">
        <f>ROUND(F12*L12*R11,2)</f>
        <v>1147.5899999999999</v>
      </c>
    </row>
    <row r="13" spans="1:23" ht="30" x14ac:dyDescent="0.25">
      <c r="A13" s="9">
        <v>3</v>
      </c>
      <c r="B13" s="11" t="s">
        <v>19</v>
      </c>
      <c r="C13" s="16">
        <v>18546</v>
      </c>
      <c r="D13" s="16">
        <v>1113</v>
      </c>
      <c r="E13" s="16">
        <v>11010</v>
      </c>
      <c r="F13" s="16">
        <v>6423</v>
      </c>
      <c r="G13" s="20">
        <v>16.1904</v>
      </c>
      <c r="H13" s="14">
        <v>300267.15999999997</v>
      </c>
      <c r="I13" s="14">
        <v>18019.919999999998</v>
      </c>
      <c r="J13" s="14">
        <v>178256.3</v>
      </c>
      <c r="K13" s="14">
        <v>103990.94</v>
      </c>
      <c r="L13" s="15">
        <v>58</v>
      </c>
      <c r="M13" s="31"/>
      <c r="N13" s="35">
        <v>3.6885500000000002</v>
      </c>
      <c r="O13" s="35">
        <f>M11*N13</f>
        <v>0.6419298120101653</v>
      </c>
      <c r="P13" s="23">
        <f t="shared" ref="P13" si="1">C13*L13*O13</f>
        <v>690503.35702535044</v>
      </c>
      <c r="Q13" s="33"/>
      <c r="R13" s="36">
        <f>O13/Q11</f>
        <v>0.30098759560195665</v>
      </c>
      <c r="S13" s="24">
        <f>T13+U13+V13</f>
        <v>323762.72000000003</v>
      </c>
      <c r="T13" s="25">
        <f>ROUND(D13*L13*R13,2)</f>
        <v>19429.95</v>
      </c>
      <c r="U13" s="25">
        <f>ROUND(E13*L13*R13,2)</f>
        <v>192204.66</v>
      </c>
      <c r="V13" s="25">
        <f t="shared" ref="V13" si="2">ROUND(F13*L13*R13,2)</f>
        <v>112128.11</v>
      </c>
    </row>
    <row r="14" spans="1:23" ht="45" x14ac:dyDescent="0.25">
      <c r="A14" s="9">
        <v>4</v>
      </c>
      <c r="B14" s="11" t="s">
        <v>21</v>
      </c>
      <c r="C14" s="16">
        <v>8595</v>
      </c>
      <c r="D14" s="16">
        <v>1016</v>
      </c>
      <c r="E14" s="16">
        <v>7074</v>
      </c>
      <c r="F14" s="16">
        <v>505</v>
      </c>
      <c r="G14" s="20">
        <v>16.1904</v>
      </c>
      <c r="H14" s="14">
        <v>139156.49</v>
      </c>
      <c r="I14" s="14">
        <v>16449.45</v>
      </c>
      <c r="J14" s="14">
        <v>114530.89</v>
      </c>
      <c r="K14" s="14">
        <v>8176.15</v>
      </c>
      <c r="L14" s="15">
        <v>58</v>
      </c>
      <c r="M14" s="31"/>
      <c r="N14" s="35"/>
      <c r="O14" s="35"/>
      <c r="P14" s="23">
        <f>C14*L14*O13</f>
        <v>320008.43058518751</v>
      </c>
      <c r="Q14" s="33"/>
      <c r="R14" s="35"/>
      <c r="S14" s="24">
        <f>T14+U14+V14</f>
        <v>150045.32999999999</v>
      </c>
      <c r="T14" s="25">
        <f>ROUND(D14*L14*R13,2)</f>
        <v>17736.599999999999</v>
      </c>
      <c r="U14" s="25">
        <f>ROUND(E14*L14*R13,2)</f>
        <v>123492.8</v>
      </c>
      <c r="V14" s="25">
        <f>ROUND(F14*L14*R13,2)</f>
        <v>8815.93</v>
      </c>
    </row>
    <row r="15" spans="1:23" x14ac:dyDescent="0.25">
      <c r="A15" s="9">
        <v>5</v>
      </c>
      <c r="B15" s="12" t="s">
        <v>6</v>
      </c>
      <c r="C15" s="17">
        <v>102224</v>
      </c>
      <c r="D15" s="17">
        <v>8413</v>
      </c>
      <c r="E15" s="17">
        <v>66594</v>
      </c>
      <c r="F15" s="17">
        <v>27217</v>
      </c>
      <c r="G15" s="21" t="s">
        <v>24</v>
      </c>
      <c r="H15" s="18">
        <v>927305.47</v>
      </c>
      <c r="I15" s="18">
        <v>75302.179999999993</v>
      </c>
      <c r="J15" s="18">
        <v>608000.30999999994</v>
      </c>
      <c r="K15" s="18">
        <v>244002.97999999998</v>
      </c>
      <c r="L15" s="19">
        <f>SUM(L11:L14)</f>
        <v>216</v>
      </c>
      <c r="M15" s="26" t="s">
        <v>24</v>
      </c>
      <c r="N15" s="26" t="s">
        <v>24</v>
      </c>
      <c r="O15" s="26" t="s">
        <v>24</v>
      </c>
      <c r="P15" s="27">
        <f>P11+P12+P13+P14</f>
        <v>1977706.1737132543</v>
      </c>
      <c r="Q15" s="27"/>
      <c r="R15" s="26" t="s">
        <v>24</v>
      </c>
      <c r="S15" s="28">
        <f>T15+U15+V15</f>
        <v>927305.47</v>
      </c>
      <c r="T15" s="28">
        <f>SUM(T11:T14)</f>
        <v>75121.579999999987</v>
      </c>
      <c r="U15" s="28">
        <f>SUM(U11:U14)</f>
        <v>608695.34000000008</v>
      </c>
      <c r="V15" s="28">
        <f>SUM(V11:V14)</f>
        <v>243488.55</v>
      </c>
    </row>
    <row r="16" spans="1:23" x14ac:dyDescent="0.25">
      <c r="A16" s="6"/>
      <c r="S16" s="22"/>
    </row>
    <row r="17" spans="2:2" ht="18.75" x14ac:dyDescent="0.3">
      <c r="B17" s="7"/>
    </row>
  </sheetData>
  <mergeCells count="12">
    <mergeCell ref="P4:V4"/>
    <mergeCell ref="T3:V3"/>
    <mergeCell ref="Q5:V5"/>
    <mergeCell ref="M11:M14"/>
    <mergeCell ref="Q11:Q14"/>
    <mergeCell ref="A7:V7"/>
    <mergeCell ref="N11:N12"/>
    <mergeCell ref="N13:N14"/>
    <mergeCell ref="O11:O12"/>
    <mergeCell ref="R11:R12"/>
    <mergeCell ref="O13:O14"/>
    <mergeCell ref="R13:R14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2019-12-05T02:33:16Z</dcterms:modified>
</cp:coreProperties>
</file>