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10" i="2" l="1"/>
  <c r="O11" i="2" s="1"/>
  <c r="P12" i="2" s="1"/>
  <c r="L15" i="2"/>
  <c r="O10" i="2" l="1"/>
  <c r="O13" i="2"/>
  <c r="P14" i="2" s="1"/>
  <c r="P10" i="2"/>
  <c r="P11" i="2"/>
  <c r="P13" i="2" l="1"/>
  <c r="P15" i="2"/>
  <c r="Q10" i="2" s="1"/>
  <c r="B9" i="2"/>
  <c r="C9" i="2" s="1"/>
  <c r="D9" i="2" s="1"/>
  <c r="E9" i="2" s="1"/>
  <c r="F9" i="2" s="1"/>
  <c r="G9" i="2" s="1"/>
  <c r="H9" i="2" s="1"/>
  <c r="I9" i="2" s="1"/>
  <c r="J9" i="2" s="1"/>
  <c r="K9" i="2" s="1"/>
  <c r="L9" i="2" s="1"/>
  <c r="M9" i="2" s="1"/>
  <c r="R10" i="2" l="1"/>
  <c r="R13" i="2"/>
  <c r="R11" i="2"/>
  <c r="V14" i="2" l="1"/>
  <c r="T14" i="2"/>
  <c r="U13" i="2"/>
  <c r="U14" i="2"/>
  <c r="V13" i="2"/>
  <c r="T13" i="2"/>
  <c r="V12" i="2"/>
  <c r="T12" i="2"/>
  <c r="U11" i="2"/>
  <c r="U12" i="2"/>
  <c r="V11" i="2"/>
  <c r="T11" i="2"/>
  <c r="V10" i="2"/>
  <c r="V15" i="2" s="1"/>
  <c r="T10" i="2"/>
  <c r="U10" i="2"/>
  <c r="U15" i="2" s="1"/>
  <c r="S11" i="2" l="1"/>
  <c r="S13" i="2"/>
  <c r="T15" i="2"/>
  <c r="S15" i="2" s="1"/>
  <c r="S10" i="2"/>
  <c r="S12" i="2"/>
  <c r="S14" i="2"/>
</calcChain>
</file>

<file path=xl/sharedStrings.xml><?xml version="1.0" encoding="utf-8"?>
<sst xmlns="http://schemas.openxmlformats.org/spreadsheetml/2006/main" count="37" uniqueCount="30">
  <si>
    <t>Расчет размера стимулирующих выплат за отчетный период</t>
  </si>
  <si>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</si>
  <si>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</si>
  <si>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</si>
  <si>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</si>
  <si>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</si>
  <si>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</si>
  <si>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ОГБУЗ "Облученская районная больница"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</si>
  <si>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</si>
  <si>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</si>
  <si>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</si>
  <si>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</si>
  <si>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</si>
  <si>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</si>
  <si>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</si>
  <si>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</si>
  <si>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</si>
  <si>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застрахованного, гр.8стр.7 / (гр.3стр.1 * гр.12.стр1 + гр.3стр.2 * гр.12стр.2+гр.3стр.3*гр.12стр.3+гр.3стр.4*гр.12стр.4+гр.3стр.5*гр.12стр.5+гр.3стр.6*гр.12стр.6)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</si>
  <si>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</si>
  <si>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</si>
  <si>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Поправочный коэффициент (ПК), стр.7 гр.16/стр.7гр.8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</si>
  <si>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</si>
  <si>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</si>
  <si>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</si>
  <si>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</si>
  <si>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</si>
  <si>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х</t>
  </si>
  <si>
    <t>Приложение № 6</t>
  </si>
  <si>
    <t>к дополнительному соглашению № 18 к Тарифному соглашению в системе ОМС ЕАО на 2019 год</t>
  </si>
  <si>
    <t>от "28" декабря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</si>
</sst>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00000_р_._-;\-* #,##0.00000000_р_._-;_-* &quot;-&quot;??_р_._-;_-@_-"/>
    <numFmt numFmtId="166" formatCode="_-* #,##0.00000000_р_._-;\-* #,##0.00000000_р_._-;_-* &quot;-&quot;??????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3" fontId="2" fillId="0" borderId="1" xfId="2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2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3" fontId="2" fillId="0" borderId="1" xfId="2" applyFont="1" applyFill="1" applyBorder="1" applyAlignment="1">
      <alignment horizontal="center"/>
    </xf>
    <xf numFmtId="43" fontId="2" fillId="0" borderId="1" xfId="2" applyFont="1" applyBorder="1"/>
    <xf numFmtId="164" fontId="11" fillId="0" borderId="1" xfId="2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3" fontId="11" fillId="0" borderId="1" xfId="0" applyNumberFormat="1" applyFont="1" applyBorder="1" applyAlignment="1">
      <alignment horizontal="center"/>
    </xf>
    <xf numFmtId="43" fontId="11" fillId="0" borderId="1" xfId="2" applyFont="1" applyBorder="1"/>
    <xf numFmtId="0" fontId="10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2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topLeftCell="C1" zoomScale="80" zoomScaleNormal="80" workbookViewId="0">
      <selection activeCell="F5" sqref="F5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7" width="16.140625" style="1" customWidth="1"/>
    <col min="8" max="8" width="16.7109375" style="1" customWidth="1"/>
    <col min="9" max="9" width="17.7109375" style="1" customWidth="1"/>
    <col min="10" max="10" width="17.28515625" style="1" customWidth="1"/>
    <col min="11" max="11" width="17.42578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3.28515625" style="1" customWidth="1"/>
    <col min="16" max="16" width="16.140625" style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6.42578125" style="1" customWidth="1"/>
    <col min="22" max="22" width="16.5703125" style="1" customWidth="1"/>
    <col min="23" max="16384" width="9.140625" style="1"/>
  </cols>
  <sheetData>
    <row r="1" spans="1:23" x14ac:dyDescent="0.25">
      <c r="T1" s="30" t="s">
        <v>27</v>
      </c>
      <c r="U1" s="30"/>
      <c r="V1" s="30"/>
    </row>
    <row r="2" spans="1:23" x14ac:dyDescent="0.25">
      <c r="M2" s="11"/>
      <c r="N2" s="11"/>
      <c r="O2" s="11"/>
      <c r="P2" s="30" t="s">
        <v>28</v>
      </c>
      <c r="Q2" s="30"/>
      <c r="R2" s="30"/>
      <c r="S2" s="30"/>
      <c r="T2" s="30"/>
      <c r="U2" s="30"/>
      <c r="V2" s="30"/>
    </row>
    <row r="3" spans="1:23" x14ac:dyDescent="0.25">
      <c r="L3" s="11"/>
      <c r="M3" s="11"/>
      <c r="N3" s="11"/>
      <c r="O3" s="11"/>
      <c r="P3" s="11"/>
      <c r="Q3" s="30" t="s">
        <v>29</v>
      </c>
      <c r="R3" s="30"/>
      <c r="S3" s="30"/>
      <c r="T3" s="30"/>
      <c r="U3" s="30"/>
      <c r="V3" s="30"/>
    </row>
    <row r="5" spans="1:23" ht="15.75" x14ac:dyDescent="0.25">
      <c r="C5" s="2"/>
      <c r="D5" s="2"/>
      <c r="E5" s="3"/>
      <c r="F5" s="3"/>
      <c r="G5" s="3"/>
      <c r="R5" s="4"/>
      <c r="S5" s="4"/>
      <c r="T5" s="4"/>
      <c r="U5" s="4"/>
    </row>
    <row r="6" spans="1:23" ht="23.25" customHeight="1" x14ac:dyDescent="0.25">
      <c r="A6" s="39" t="s">
        <v>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3" ht="15.75" x14ac:dyDescent="0.25">
      <c r="A7" s="5"/>
      <c r="B7" s="5"/>
      <c r="C7" s="5"/>
      <c r="D7" s="5"/>
      <c r="E7" s="5"/>
    </row>
    <row r="8" spans="1:23" ht="264.75" customHeight="1" x14ac:dyDescent="0.25">
      <c r="A8" s="6" t="s">
        <v>1</v>
      </c>
      <c r="B8" s="7" t="s">
        <v>2</v>
      </c>
      <c r="C8" s="7" t="s">
        <v>16</v>
      </c>
      <c r="D8" s="7" t="s">
        <v>3</v>
      </c>
      <c r="E8" s="7" t="s">
        <v>4</v>
      </c>
      <c r="F8" s="7" t="s">
        <v>5</v>
      </c>
      <c r="G8" s="8" t="s">
        <v>13</v>
      </c>
      <c r="H8" s="8" t="s">
        <v>14</v>
      </c>
      <c r="I8" s="7" t="s">
        <v>3</v>
      </c>
      <c r="J8" s="7" t="s">
        <v>4</v>
      </c>
      <c r="K8" s="7" t="s">
        <v>5</v>
      </c>
      <c r="L8" s="8" t="s">
        <v>6</v>
      </c>
      <c r="M8" s="12" t="s">
        <v>17</v>
      </c>
      <c r="N8" s="12" t="s">
        <v>15</v>
      </c>
      <c r="O8" s="12" t="s">
        <v>18</v>
      </c>
      <c r="P8" s="12" t="s">
        <v>19</v>
      </c>
      <c r="Q8" s="12" t="s">
        <v>20</v>
      </c>
      <c r="R8" s="12" t="s">
        <v>21</v>
      </c>
      <c r="S8" s="12" t="s">
        <v>22</v>
      </c>
      <c r="T8" s="7" t="s">
        <v>23</v>
      </c>
      <c r="U8" s="7" t="s">
        <v>24</v>
      </c>
      <c r="V8" s="7" t="s">
        <v>25</v>
      </c>
      <c r="W8"/>
    </row>
    <row r="9" spans="1:23" x14ac:dyDescent="0.25">
      <c r="A9" s="13">
        <v>1</v>
      </c>
      <c r="B9" s="13">
        <f>A9+1</f>
        <v>2</v>
      </c>
      <c r="C9" s="13">
        <f t="shared" ref="C9:M9" si="0">B9+1</f>
        <v>3</v>
      </c>
      <c r="D9" s="13">
        <f t="shared" si="0"/>
        <v>4</v>
      </c>
      <c r="E9" s="13">
        <f t="shared" si="0"/>
        <v>5</v>
      </c>
      <c r="F9" s="13">
        <f t="shared" si="0"/>
        <v>6</v>
      </c>
      <c r="G9" s="13">
        <f t="shared" si="0"/>
        <v>7</v>
      </c>
      <c r="H9" s="13">
        <f t="shared" si="0"/>
        <v>8</v>
      </c>
      <c r="I9" s="13">
        <f t="shared" si="0"/>
        <v>9</v>
      </c>
      <c r="J9" s="13">
        <f t="shared" si="0"/>
        <v>10</v>
      </c>
      <c r="K9" s="13">
        <f t="shared" si="0"/>
        <v>11</v>
      </c>
      <c r="L9" s="13">
        <f t="shared" si="0"/>
        <v>12</v>
      </c>
      <c r="M9" s="14">
        <f t="shared" si="0"/>
        <v>13</v>
      </c>
      <c r="N9" s="14">
        <v>14</v>
      </c>
      <c r="O9" s="14">
        <v>15</v>
      </c>
      <c r="P9" s="14">
        <v>16</v>
      </c>
      <c r="Q9" s="14">
        <v>17</v>
      </c>
      <c r="R9" s="14">
        <v>18</v>
      </c>
      <c r="S9" s="14">
        <v>19</v>
      </c>
      <c r="T9" s="14">
        <v>20</v>
      </c>
      <c r="U9" s="14">
        <v>21</v>
      </c>
      <c r="V9" s="14">
        <v>22</v>
      </c>
      <c r="W9"/>
    </row>
    <row r="10" spans="1:23" ht="30" customHeight="1" x14ac:dyDescent="0.25">
      <c r="A10" s="13">
        <v>1</v>
      </c>
      <c r="B10" s="15" t="s">
        <v>7</v>
      </c>
      <c r="C10" s="18">
        <v>12033</v>
      </c>
      <c r="D10" s="18">
        <v>94</v>
      </c>
      <c r="E10" s="18">
        <v>9843</v>
      </c>
      <c r="F10" s="18">
        <v>2096</v>
      </c>
      <c r="G10" s="13">
        <v>26.034400000000002</v>
      </c>
      <c r="H10" s="19">
        <v>939815.81</v>
      </c>
      <c r="I10" s="17">
        <v>7341.7</v>
      </c>
      <c r="J10" s="17">
        <v>768769.8</v>
      </c>
      <c r="K10" s="17">
        <v>163704.31</v>
      </c>
      <c r="L10" s="29">
        <v>92</v>
      </c>
      <c r="M10" s="31">
        <f>H15/(C10*L10+C11*L11+C12*L12+C13*L13+C14*L14)</f>
        <v>0.5625239904060958</v>
      </c>
      <c r="N10" s="20">
        <v>2.1922299999999999</v>
      </c>
      <c r="O10" s="20">
        <f>M10*N10</f>
        <v>1.2331819674879554</v>
      </c>
      <c r="P10" s="21">
        <f>C10*L10*O10</f>
        <v>1365176.8325599963</v>
      </c>
      <c r="Q10" s="35">
        <f>P15/H15</f>
        <v>1.4856876673521764</v>
      </c>
      <c r="R10" s="22">
        <f>O10/Q10</f>
        <v>0.83004119545917621</v>
      </c>
      <c r="S10" s="23">
        <f t="shared" ref="S10:S15" si="1">T10+U10+V10</f>
        <v>918885.46</v>
      </c>
      <c r="T10" s="24">
        <f>ROUND(D10*L10*R10,2)</f>
        <v>7178.2</v>
      </c>
      <c r="U10" s="24">
        <f>ROUND(E10*L10*R10,2)</f>
        <v>751648.78</v>
      </c>
      <c r="V10" s="24">
        <f>ROUND(F10*L10*R10,2)-0.02</f>
        <v>160058.48000000001</v>
      </c>
    </row>
    <row r="11" spans="1:23" ht="60" x14ac:dyDescent="0.25">
      <c r="A11" s="13">
        <v>3</v>
      </c>
      <c r="B11" s="15" t="s">
        <v>8</v>
      </c>
      <c r="C11" s="18">
        <v>16607</v>
      </c>
      <c r="D11" s="18">
        <v>1601</v>
      </c>
      <c r="E11" s="18">
        <v>8353</v>
      </c>
      <c r="F11" s="18">
        <v>6653</v>
      </c>
      <c r="G11" s="13">
        <v>14.446899999999999</v>
      </c>
      <c r="H11" s="19">
        <v>719759</v>
      </c>
      <c r="I11" s="17">
        <v>69388.460000000006</v>
      </c>
      <c r="J11" s="17">
        <v>362024.86</v>
      </c>
      <c r="K11" s="17">
        <v>288345.68</v>
      </c>
      <c r="L11" s="29">
        <v>98</v>
      </c>
      <c r="M11" s="32"/>
      <c r="N11" s="34">
        <v>1.21651</v>
      </c>
      <c r="O11" s="34">
        <f>M10*N11</f>
        <v>0.68431605956891961</v>
      </c>
      <c r="P11" s="21">
        <f t="shared" ref="P11:P13" si="2">C11*L11*O11</f>
        <v>1113714.8065235827</v>
      </c>
      <c r="Q11" s="36"/>
      <c r="R11" s="38">
        <f>O11/Q10</f>
        <v>0.46060560009125068</v>
      </c>
      <c r="S11" s="23">
        <f t="shared" si="1"/>
        <v>749629.16999999993</v>
      </c>
      <c r="T11" s="24">
        <f>ROUND(D11*L11*R11,2)</f>
        <v>72268.100000000006</v>
      </c>
      <c r="U11" s="24">
        <f t="shared" ref="U11:U13" si="3">ROUND(E11*L11*R11,2)</f>
        <v>377048.98</v>
      </c>
      <c r="V11" s="24">
        <f t="shared" ref="V11:V13" si="4">ROUND(F11*L11*R11,2)</f>
        <v>300312.09000000003</v>
      </c>
    </row>
    <row r="12" spans="1:23" ht="60" x14ac:dyDescent="0.25">
      <c r="A12" s="13">
        <v>4</v>
      </c>
      <c r="B12" s="15" t="s">
        <v>9</v>
      </c>
      <c r="C12" s="18">
        <v>11496</v>
      </c>
      <c r="D12" s="18">
        <v>620</v>
      </c>
      <c r="E12" s="18">
        <v>8003</v>
      </c>
      <c r="F12" s="18">
        <v>2873</v>
      </c>
      <c r="G12" s="13">
        <v>14.446899999999999</v>
      </c>
      <c r="H12" s="19">
        <v>498244.69</v>
      </c>
      <c r="I12" s="17">
        <v>26871.239999999998</v>
      </c>
      <c r="J12" s="17">
        <v>346855.62</v>
      </c>
      <c r="K12" s="17">
        <v>124517.83</v>
      </c>
      <c r="L12" s="13">
        <v>98</v>
      </c>
      <c r="M12" s="32"/>
      <c r="N12" s="34"/>
      <c r="O12" s="34"/>
      <c r="P12" s="21">
        <f>C12*L12*O11</f>
        <v>770955.94723882142</v>
      </c>
      <c r="Q12" s="36"/>
      <c r="R12" s="34"/>
      <c r="S12" s="23">
        <f t="shared" si="1"/>
        <v>518921.96000000008</v>
      </c>
      <c r="T12" s="24">
        <f>ROUND(D12*L12*R11,2)</f>
        <v>27986.400000000001</v>
      </c>
      <c r="U12" s="24">
        <f>ROUND(E12*L12*R11,2)</f>
        <v>361250.21</v>
      </c>
      <c r="V12" s="24">
        <f>ROUND(F12*L12*R11,2)</f>
        <v>129685.35</v>
      </c>
    </row>
    <row r="13" spans="1:23" ht="45" x14ac:dyDescent="0.25">
      <c r="A13" s="13">
        <v>5</v>
      </c>
      <c r="B13" s="15" t="s">
        <v>10</v>
      </c>
      <c r="C13" s="18">
        <v>15812</v>
      </c>
      <c r="D13" s="18">
        <v>2894</v>
      </c>
      <c r="E13" s="18">
        <v>10485</v>
      </c>
      <c r="F13" s="18">
        <v>2433</v>
      </c>
      <c r="G13" s="13">
        <v>17.436399999999999</v>
      </c>
      <c r="H13" s="19">
        <v>827113.07000000007</v>
      </c>
      <c r="I13" s="17">
        <v>151382.82</v>
      </c>
      <c r="J13" s="17">
        <v>548461.96</v>
      </c>
      <c r="K13" s="17">
        <v>127268.29</v>
      </c>
      <c r="L13" s="29">
        <v>92</v>
      </c>
      <c r="M13" s="32"/>
      <c r="N13" s="34">
        <v>1.4682299999999999</v>
      </c>
      <c r="O13" s="34">
        <f>M10*N13</f>
        <v>0.82591459843394199</v>
      </c>
      <c r="P13" s="21">
        <f t="shared" si="2"/>
        <v>1201461.2700002491</v>
      </c>
      <c r="Q13" s="36"/>
      <c r="R13" s="38">
        <f>O13/Q10</f>
        <v>0.5559140165078601</v>
      </c>
      <c r="S13" s="23">
        <f t="shared" si="1"/>
        <v>808690.35000000009</v>
      </c>
      <c r="T13" s="24">
        <f t="shared" ref="T13" si="5">ROUND(D13*L13*R13,2)</f>
        <v>148011</v>
      </c>
      <c r="U13" s="24">
        <f t="shared" si="3"/>
        <v>536245.78</v>
      </c>
      <c r="V13" s="24">
        <f t="shared" si="4"/>
        <v>124433.57</v>
      </c>
    </row>
    <row r="14" spans="1:23" ht="45" x14ac:dyDescent="0.25">
      <c r="A14" s="13">
        <v>6</v>
      </c>
      <c r="B14" s="15" t="s">
        <v>11</v>
      </c>
      <c r="C14" s="18">
        <v>9608</v>
      </c>
      <c r="D14" s="18">
        <v>75</v>
      </c>
      <c r="E14" s="18">
        <v>9096</v>
      </c>
      <c r="F14" s="18">
        <v>437</v>
      </c>
      <c r="G14" s="13">
        <v>17.436399999999999</v>
      </c>
      <c r="H14" s="19">
        <v>502586.79</v>
      </c>
      <c r="I14" s="17">
        <v>3923.19</v>
      </c>
      <c r="J14" s="17">
        <v>475804.48</v>
      </c>
      <c r="K14" s="17">
        <v>22859.119999999999</v>
      </c>
      <c r="L14" s="13">
        <v>92</v>
      </c>
      <c r="M14" s="33"/>
      <c r="N14" s="34"/>
      <c r="O14" s="34"/>
      <c r="P14" s="21">
        <f>C14*L14*O13</f>
        <v>730055.6464813049</v>
      </c>
      <c r="Q14" s="37"/>
      <c r="R14" s="34"/>
      <c r="S14" s="23">
        <f t="shared" si="1"/>
        <v>491392.42000000004</v>
      </c>
      <c r="T14" s="24">
        <f>ROUND(D14*L14*R13,2)</f>
        <v>3835.81</v>
      </c>
      <c r="U14" s="24">
        <f>ROUND(E14*L14*R13,2)</f>
        <v>465206.64</v>
      </c>
      <c r="V14" s="24">
        <f>ROUND(F14*L14*R13,2)</f>
        <v>22349.97</v>
      </c>
    </row>
    <row r="15" spans="1:23" x14ac:dyDescent="0.25">
      <c r="A15" s="13">
        <v>7</v>
      </c>
      <c r="B15" s="16" t="s">
        <v>12</v>
      </c>
      <c r="C15" s="18">
        <v>65556</v>
      </c>
      <c r="D15" s="18">
        <v>5284</v>
      </c>
      <c r="E15" s="18">
        <v>45780</v>
      </c>
      <c r="F15" s="18">
        <v>14492</v>
      </c>
      <c r="G15" s="13" t="s">
        <v>26</v>
      </c>
      <c r="H15" s="17">
        <v>3487519.3600000003</v>
      </c>
      <c r="I15" s="17">
        <v>258907.41</v>
      </c>
      <c r="J15" s="17">
        <v>2501916.7200000002</v>
      </c>
      <c r="K15" s="17">
        <v>726695.23</v>
      </c>
      <c r="L15" s="25">
        <f>SUM(L10:L14)</f>
        <v>472</v>
      </c>
      <c r="M15" s="26" t="s">
        <v>26</v>
      </c>
      <c r="N15" s="26" t="s">
        <v>26</v>
      </c>
      <c r="O15" s="26" t="s">
        <v>26</v>
      </c>
      <c r="P15" s="27">
        <f>P10+P11+P12+P13+P14</f>
        <v>5181364.5028039552</v>
      </c>
      <c r="Q15" s="27"/>
      <c r="R15" s="26" t="s">
        <v>26</v>
      </c>
      <c r="S15" s="28">
        <f t="shared" si="1"/>
        <v>3487519.3600000003</v>
      </c>
      <c r="T15" s="28">
        <f>SUM(T10:T14)</f>
        <v>259279.51</v>
      </c>
      <c r="U15" s="28">
        <f>SUM(U10:U14)</f>
        <v>2491400.39</v>
      </c>
      <c r="V15" s="28">
        <f>SUM(V10:V14)</f>
        <v>736839.46</v>
      </c>
    </row>
    <row r="16" spans="1:23" x14ac:dyDescent="0.25">
      <c r="A16" s="9"/>
    </row>
    <row r="17" spans="2:2" ht="18.75" x14ac:dyDescent="0.3">
      <c r="B17" s="10"/>
    </row>
  </sheetData>
  <mergeCells count="12">
    <mergeCell ref="T1:V1"/>
    <mergeCell ref="P2:V2"/>
    <mergeCell ref="Q3:V3"/>
    <mergeCell ref="M10:M14"/>
    <mergeCell ref="N11:N12"/>
    <mergeCell ref="N13:N14"/>
    <mergeCell ref="O11:O12"/>
    <mergeCell ref="O13:O14"/>
    <mergeCell ref="Q10:Q14"/>
    <mergeCell ref="R11:R12"/>
    <mergeCell ref="R13:R14"/>
    <mergeCell ref="A6:V6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2019-12-28T04:10:33Z</dcterms:modified>
</cp:coreProperties>
</file>