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60" windowWidth="28800" windowHeight="10485"/>
  </bookViews>
  <sheets>
    <sheet name="Пок-ли результ-сти" sheetId="1" r:id="rId1"/>
  </sheets>
  <calcPr calcId="144525"/>
</workbook>
</file>

<file path=xl/calcChain.xml><?xml version="1.0" encoding="utf-8"?>
<calcChain xmlns="http://schemas.openxmlformats.org/spreadsheetml/2006/main">
  <c r="E104" i="1" l="1"/>
  <c r="E103" i="1"/>
  <c r="D103" i="1"/>
  <c r="F101" i="1"/>
  <c r="F100" i="1"/>
  <c r="F99" i="1"/>
  <c r="F98" i="1"/>
  <c r="E97" i="1"/>
  <c r="D97" i="1"/>
  <c r="F96" i="1"/>
  <c r="F95" i="1"/>
  <c r="E83" i="1"/>
  <c r="E82" i="1"/>
  <c r="D82" i="1"/>
  <c r="F80" i="1"/>
  <c r="F79" i="1"/>
  <c r="F78" i="1"/>
  <c r="F77" i="1"/>
  <c r="E76" i="1"/>
  <c r="D76" i="1"/>
  <c r="F75" i="1"/>
  <c r="F74" i="1"/>
  <c r="E62" i="1"/>
  <c r="E61" i="1"/>
  <c r="D61" i="1"/>
  <c r="F59" i="1"/>
  <c r="F58" i="1"/>
  <c r="F57" i="1"/>
  <c r="F56" i="1"/>
  <c r="E55" i="1"/>
  <c r="D55" i="1"/>
  <c r="F54" i="1"/>
  <c r="F53" i="1"/>
  <c r="E41" i="1"/>
  <c r="E40" i="1"/>
  <c r="D40" i="1"/>
  <c r="F38" i="1"/>
  <c r="F37" i="1"/>
  <c r="F36" i="1"/>
  <c r="F35" i="1"/>
  <c r="E34" i="1"/>
  <c r="D34" i="1"/>
  <c r="F33" i="1"/>
  <c r="F32" i="1"/>
  <c r="H25" i="1"/>
  <c r="F16" i="1"/>
  <c r="F15" i="1"/>
  <c r="F14" i="1"/>
  <c r="F13" i="1"/>
  <c r="F11" i="1"/>
  <c r="F10" i="1"/>
  <c r="E19" i="1"/>
  <c r="E18" i="1"/>
  <c r="E12" i="1"/>
  <c r="D18" i="1"/>
  <c r="D12" i="1"/>
  <c r="H68" i="1" l="1"/>
  <c r="H110" i="1" l="1"/>
  <c r="H89" i="1"/>
  <c r="H47" i="1"/>
</calcChain>
</file>

<file path=xl/comments1.xml><?xml version="1.0" encoding="utf-8"?>
<comments xmlns="http://schemas.openxmlformats.org/spreadsheetml/2006/main">
  <authors>
    <author>Автор</author>
  </authors>
  <commentLis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  <comment ref="E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  <comment ref="D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 проф.прием по АП на 2019 год
</t>
        </r>
      </text>
    </comment>
    <comment ref="E8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  <comment ref="E10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</commentList>
</comments>
</file>

<file path=xl/sharedStrings.xml><?xml version="1.0" encoding="utf-8"?>
<sst xmlns="http://schemas.openxmlformats.org/spreadsheetml/2006/main" count="179" uniqueCount="41">
  <si>
    <t>№</t>
  </si>
  <si>
    <t>Наименование показателя</t>
  </si>
  <si>
    <t>Выполнение объемов оказания медицинской помощи:</t>
  </si>
  <si>
    <t>В условиях круглосуточного стационара</t>
  </si>
  <si>
    <t>В условиях дневного стационара</t>
  </si>
  <si>
    <t>В амбулаторных условиях:</t>
  </si>
  <si>
    <t>по посещением с профилактической целью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</si>
  <si>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</si>
  <si>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</si>
  <si>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</si>
  <si>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Доля выполнения запланированных КСГ от выполненных объемов медицинской помощи в условиях круглосуточного стационара</t>
  </si>
  <si>
    <t>Единицы измерения</t>
  </si>
  <si>
    <t>по посещениям по заболеваниям</t>
  </si>
  <si>
    <t>%</t>
  </si>
  <si>
    <t>Уровень госпитализации застрахованного в ЕАО населения от общей численности госпитализированных лиц</t>
  </si>
  <si>
    <t xml:space="preserve">       в том числе проведение диспансеризации и профилактических осмотров</t>
  </si>
  <si>
    <t>случай госпитализации</t>
  </si>
  <si>
    <t>случай лечения</t>
  </si>
  <si>
    <t>посещение, случаи диспансеризации и профосмотров</t>
  </si>
  <si>
    <t>посещения</t>
  </si>
  <si>
    <t>Выполненные объемы</t>
  </si>
  <si>
    <t>% выполнения</t>
  </si>
  <si>
    <t>ИТОГО</t>
  </si>
  <si>
    <t>не менее 95% -10                                                         менее 95% - 8</t>
  </si>
  <si>
    <t>Критерий</t>
  </si>
  <si>
    <t>Число баллов</t>
  </si>
  <si>
    <t>Плановое задание на январь-июнь 2019</t>
  </si>
  <si>
    <t>не более 30% -10   более 30% - 8</t>
  </si>
  <si>
    <t>не менее 25% -10  менее 25% - 8</t>
  </si>
  <si>
    <t>не менее 80% -10 менее 80% - 8</t>
  </si>
  <si>
    <t>не менее 80% - 10 менее 80% - 8</t>
  </si>
  <si>
    <t>Областное государственное бюджетное учреждение "Облученская районная больница"</t>
  </si>
  <si>
    <t>Областное государственное бюджетное учреждение "Теплоозерская центральная районная больница"</t>
  </si>
  <si>
    <t>Областное государственное бюджетное учреждение "Валдгеймская центральная районная больница"</t>
  </si>
  <si>
    <t>Областное государственное бюджетное учреждение "Ленинская центральная районная больница"</t>
  </si>
  <si>
    <t>Областное государственное бюджетное учреждение "Октябрьская центральная районная больница"</t>
  </si>
  <si>
    <r>
      <t xml:space="preserve">Перечень показателей результативности и критерии оценки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</t>
    </r>
    <r>
      <rPr>
        <b/>
        <sz val="14"/>
        <color theme="1"/>
        <rFont val="Times New Roman"/>
        <family val="1"/>
        <charset val="204"/>
      </rPr>
      <t>(за январь-декабрь 2019 года)</t>
    </r>
  </si>
  <si>
    <t>Плановое задание на январь-декабрь 2019</t>
  </si>
  <si>
    <t>Приложение № 5</t>
  </si>
  <si>
    <t>к дополнительному соглашению № 18 к Тарифному соглашению в системе ОМС ЕАО на 2019 год</t>
  </si>
  <si>
    <t>от "28"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</si>
</sst>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103">
    <xf numFmtId="0" fontId="0" fillId="0" borderId="0" xfId="0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9" xfId="0" applyBorder="1"/>
    <xf numFmtId="0" fontId="2" fillId="2" borderId="1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7" xfId="0" applyBorder="1"/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0" fillId="0" borderId="18" xfId="0" applyBorder="1"/>
    <xf numFmtId="0" fontId="9" fillId="0" borderId="12" xfId="0" applyFont="1" applyBorder="1"/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12" fillId="0" borderId="0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10" fillId="3" borderId="1" xfId="2" applyNumberFormat="1" applyFont="1" applyFill="1" applyBorder="1" applyAlignment="1">
      <alignment horizontal="center" vertical="center" wrapText="1"/>
    </xf>
    <xf numFmtId="164" fontId="10" fillId="3" borderId="6" xfId="2" applyNumberFormat="1" applyFont="1" applyFill="1" applyBorder="1" applyAlignment="1">
      <alignment horizontal="center" vertical="center" wrapText="1"/>
    </xf>
    <xf numFmtId="43" fontId="10" fillId="3" borderId="11" xfId="0" applyNumberFormat="1" applyFont="1" applyFill="1" applyBorder="1" applyAlignment="1">
      <alignment horizontal="center" vertical="center" wrapText="1"/>
    </xf>
    <xf numFmtId="164" fontId="10" fillId="3" borderId="11" xfId="2" applyNumberFormat="1" applyFont="1" applyFill="1" applyBorder="1" applyAlignment="1">
      <alignment horizontal="center" vertical="center" wrapText="1"/>
    </xf>
    <xf numFmtId="43" fontId="10" fillId="3" borderId="11" xfId="2" applyFont="1" applyFill="1" applyBorder="1" applyAlignment="1">
      <alignment horizontal="center" vertical="center" wrapText="1"/>
    </xf>
    <xf numFmtId="43" fontId="10" fillId="3" borderId="1" xfId="2" applyNumberFormat="1" applyFont="1" applyFill="1" applyBorder="1" applyAlignment="1">
      <alignment horizontal="center" vertical="center" wrapText="1"/>
    </xf>
    <xf numFmtId="43" fontId="10" fillId="3" borderId="11" xfId="2" applyNumberFormat="1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43" fontId="10" fillId="0" borderId="1" xfId="2" applyNumberFormat="1" applyFont="1" applyBorder="1" applyAlignment="1">
      <alignment horizontal="center" vertical="center" wrapText="1"/>
    </xf>
    <xf numFmtId="43" fontId="10" fillId="0" borderId="11" xfId="2" applyNumberFormat="1" applyFont="1" applyBorder="1" applyAlignment="1">
      <alignment horizontal="center" vertical="center" wrapText="1"/>
    </xf>
    <xf numFmtId="43" fontId="10" fillId="3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vertical="center" wrapText="1"/>
    </xf>
    <xf numFmtId="43" fontId="10" fillId="0" borderId="6" xfId="2" applyNumberFormat="1" applyFont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43" fontId="10" fillId="0" borderId="14" xfId="2" applyFont="1" applyFill="1" applyBorder="1" applyAlignment="1">
      <alignment horizontal="center" vertical="center" wrapText="1"/>
    </xf>
    <xf numFmtId="43" fontId="10" fillId="0" borderId="12" xfId="2" applyFont="1" applyFill="1" applyBorder="1" applyAlignment="1">
      <alignment horizontal="center" vertical="center" wrapText="1"/>
    </xf>
    <xf numFmtId="43" fontId="10" fillId="0" borderId="14" xfId="2" applyNumberFormat="1" applyFont="1" applyBorder="1" applyAlignment="1">
      <alignment horizontal="center" vertical="center" wrapText="1"/>
    </xf>
    <xf numFmtId="43" fontId="10" fillId="0" borderId="12" xfId="2" applyNumberFormat="1" applyFont="1" applyBorder="1" applyAlignment="1">
      <alignment horizontal="center" vertical="center" wrapText="1"/>
    </xf>
    <xf numFmtId="43" fontId="10" fillId="3" borderId="4" xfId="2" applyFont="1" applyFill="1" applyBorder="1" applyAlignment="1">
      <alignment horizontal="center" vertical="center" wrapText="1"/>
    </xf>
    <xf numFmtId="43" fontId="10" fillId="3" borderId="12" xfId="2" applyFont="1" applyFill="1" applyBorder="1" applyAlignment="1">
      <alignment horizontal="center" vertical="center" wrapText="1"/>
    </xf>
    <xf numFmtId="43" fontId="10" fillId="3" borderId="14" xfId="2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43" fontId="2" fillId="0" borderId="14" xfId="2" applyNumberFormat="1" applyFont="1" applyBorder="1" applyAlignment="1">
      <alignment horizontal="center" vertical="center" wrapText="1"/>
    </xf>
    <xf numFmtId="43" fontId="2" fillId="0" borderId="12" xfId="2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3" fontId="2" fillId="0" borderId="14" xfId="2" applyFont="1" applyFill="1" applyBorder="1" applyAlignment="1">
      <alignment horizontal="center" vertical="center" wrapText="1"/>
    </xf>
    <xf numFmtId="43" fontId="2" fillId="0" borderId="12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110"/>
  <sheetViews>
    <sheetView tabSelected="1" view="pageBreakPreview" zoomScale="115" zoomScaleNormal="100" zoomScaleSheetLayoutView="115" workbookViewId="0">
      <selection activeCell="B4" sqref="B4"/>
    </sheetView>
  </sheetViews>
  <sheetFormatPr defaultRowHeight="15" x14ac:dyDescent="0.25"/>
  <cols>
    <col min="1" max="1" width="4.5703125" customWidth="1"/>
    <col min="2" max="2" width="66.140625" customWidth="1"/>
    <col min="3" max="3" width="18.28515625" customWidth="1"/>
    <col min="4" max="4" width="18.140625" customWidth="1"/>
    <col min="5" max="6" width="14" style="2" customWidth="1"/>
    <col min="7" max="7" width="22.28515625" style="2" customWidth="1"/>
    <col min="8" max="8" width="17" customWidth="1"/>
  </cols>
  <sheetData>
    <row r="1" spans="1:8" ht="15.75" x14ac:dyDescent="0.25">
      <c r="C1" s="41"/>
      <c r="D1" s="41"/>
      <c r="E1" s="42"/>
      <c r="F1" s="42"/>
      <c r="G1" s="99" t="s">
        <v>38</v>
      </c>
      <c r="H1" s="99"/>
    </row>
    <row r="2" spans="1:8" ht="15.75" x14ac:dyDescent="0.25">
      <c r="C2" s="99" t="s">
        <v>39</v>
      </c>
      <c r="D2" s="99"/>
      <c r="E2" s="99"/>
      <c r="F2" s="99"/>
      <c r="G2" s="99"/>
      <c r="H2" s="99"/>
    </row>
    <row r="3" spans="1:8" ht="15.75" x14ac:dyDescent="0.25">
      <c r="C3" s="41"/>
      <c r="D3" s="41"/>
      <c r="E3" s="42"/>
      <c r="F3" s="42"/>
      <c r="G3" s="99" t="s">
        <v>40</v>
      </c>
      <c r="H3" s="99"/>
    </row>
    <row r="4" spans="1:8" ht="15.75" x14ac:dyDescent="0.25">
      <c r="C4" s="41"/>
      <c r="D4" s="41"/>
      <c r="E4" s="42"/>
      <c r="F4" s="42"/>
      <c r="G4" s="42"/>
      <c r="H4" s="41"/>
    </row>
    <row r="5" spans="1:8" ht="113.25" customHeight="1" x14ac:dyDescent="0.25">
      <c r="A5" s="102" t="s">
        <v>36</v>
      </c>
      <c r="B5" s="102"/>
      <c r="C5" s="102"/>
      <c r="D5" s="102"/>
      <c r="E5" s="102"/>
      <c r="F5" s="102"/>
      <c r="G5" s="102"/>
      <c r="H5" s="102"/>
    </row>
    <row r="6" spans="1:8" s="37" customFormat="1" ht="16.5" customHeight="1" x14ac:dyDescent="0.25">
      <c r="A6" s="36"/>
      <c r="B6" s="98" t="s">
        <v>31</v>
      </c>
      <c r="C6" s="98"/>
      <c r="D6" s="98"/>
      <c r="E6" s="98"/>
      <c r="F6" s="98"/>
      <c r="G6" s="98"/>
      <c r="H6" s="98"/>
    </row>
    <row r="7" spans="1:8" s="37" customFormat="1" ht="16.5" customHeight="1" thickBot="1" x14ac:dyDescent="0.3">
      <c r="A7" s="36"/>
      <c r="B7" s="38"/>
      <c r="C7" s="38"/>
      <c r="D7" s="38"/>
      <c r="E7" s="38"/>
      <c r="F7" s="38"/>
      <c r="G7" s="38"/>
      <c r="H7" s="38"/>
    </row>
    <row r="8" spans="1:8" ht="41.25" customHeight="1" thickBot="1" x14ac:dyDescent="0.3">
      <c r="A8" s="4" t="s">
        <v>0</v>
      </c>
      <c r="B8" s="5" t="s">
        <v>1</v>
      </c>
      <c r="C8" s="5" t="s">
        <v>11</v>
      </c>
      <c r="D8" s="5" t="s">
        <v>37</v>
      </c>
      <c r="E8" s="5" t="s">
        <v>20</v>
      </c>
      <c r="F8" s="5" t="s">
        <v>21</v>
      </c>
      <c r="G8" s="5" t="s">
        <v>24</v>
      </c>
      <c r="H8" s="6" t="s">
        <v>25</v>
      </c>
    </row>
    <row r="9" spans="1:8" ht="15" customHeight="1" x14ac:dyDescent="0.25">
      <c r="A9" s="7"/>
      <c r="B9" s="1" t="s">
        <v>2</v>
      </c>
      <c r="C9" s="1"/>
      <c r="D9" s="1"/>
      <c r="E9" s="35"/>
      <c r="F9" s="35"/>
      <c r="G9" s="63" t="s">
        <v>23</v>
      </c>
      <c r="H9" s="8"/>
    </row>
    <row r="10" spans="1:8" ht="30" x14ac:dyDescent="0.25">
      <c r="A10" s="7">
        <v>1</v>
      </c>
      <c r="B10" s="3" t="s">
        <v>3</v>
      </c>
      <c r="C10" s="35" t="s">
        <v>16</v>
      </c>
      <c r="D10" s="43">
        <v>1101</v>
      </c>
      <c r="E10" s="43">
        <v>1028</v>
      </c>
      <c r="F10" s="48">
        <f>E10/D10*100</f>
        <v>93.369663941871025</v>
      </c>
      <c r="G10" s="76"/>
      <c r="H10" s="50">
        <v>8</v>
      </c>
    </row>
    <row r="11" spans="1:8" x14ac:dyDescent="0.25">
      <c r="A11" s="7">
        <v>2</v>
      </c>
      <c r="B11" s="3" t="s">
        <v>4</v>
      </c>
      <c r="C11" s="35" t="s">
        <v>17</v>
      </c>
      <c r="D11" s="43">
        <v>114</v>
      </c>
      <c r="E11" s="43">
        <v>110</v>
      </c>
      <c r="F11" s="48">
        <f>E11/D11*100</f>
        <v>96.491228070175438</v>
      </c>
      <c r="G11" s="76"/>
      <c r="H11" s="50">
        <v>10</v>
      </c>
    </row>
    <row r="12" spans="1:8" x14ac:dyDescent="0.25">
      <c r="A12" s="7"/>
      <c r="B12" s="1" t="s">
        <v>5</v>
      </c>
      <c r="C12" s="1"/>
      <c r="D12" s="43">
        <f>D13+D15+D16</f>
        <v>47497</v>
      </c>
      <c r="E12" s="43">
        <f>E13+E15+E16</f>
        <v>49531</v>
      </c>
      <c r="F12" s="48"/>
      <c r="G12" s="76"/>
      <c r="H12" s="50"/>
    </row>
    <row r="13" spans="1:8" ht="22.5" customHeight="1" x14ac:dyDescent="0.25">
      <c r="A13" s="7">
        <v>3</v>
      </c>
      <c r="B13" s="3" t="s">
        <v>6</v>
      </c>
      <c r="C13" s="78" t="s">
        <v>18</v>
      </c>
      <c r="D13" s="43">
        <v>6497</v>
      </c>
      <c r="E13" s="43">
        <v>4009</v>
      </c>
      <c r="F13" s="48">
        <f t="shared" ref="F13:F16" si="0">E13/D13*100</f>
        <v>61.705402493458514</v>
      </c>
      <c r="G13" s="76"/>
      <c r="H13" s="50">
        <v>8</v>
      </c>
    </row>
    <row r="14" spans="1:8" ht="39.75" customHeight="1" x14ac:dyDescent="0.25">
      <c r="A14" s="7">
        <v>4</v>
      </c>
      <c r="B14" s="3" t="s">
        <v>15</v>
      </c>
      <c r="C14" s="79"/>
      <c r="D14" s="43">
        <v>392</v>
      </c>
      <c r="E14" s="43">
        <v>310</v>
      </c>
      <c r="F14" s="48">
        <f t="shared" si="0"/>
        <v>79.081632653061234</v>
      </c>
      <c r="G14" s="76"/>
      <c r="H14" s="50">
        <v>8</v>
      </c>
    </row>
    <row r="15" spans="1:8" ht="15.75" customHeight="1" x14ac:dyDescent="0.25">
      <c r="A15" s="7">
        <v>5</v>
      </c>
      <c r="B15" s="3" t="s">
        <v>12</v>
      </c>
      <c r="C15" s="78" t="s">
        <v>19</v>
      </c>
      <c r="D15" s="43">
        <v>39752</v>
      </c>
      <c r="E15" s="43">
        <v>44299</v>
      </c>
      <c r="F15" s="48">
        <f t="shared" si="0"/>
        <v>111.43841819279534</v>
      </c>
      <c r="G15" s="76"/>
      <c r="H15" s="50">
        <v>10</v>
      </c>
    </row>
    <row r="16" spans="1:8" ht="15.75" thickBot="1" x14ac:dyDescent="0.3">
      <c r="A16" s="33">
        <v>6</v>
      </c>
      <c r="B16" s="34" t="s">
        <v>7</v>
      </c>
      <c r="C16" s="64"/>
      <c r="D16" s="43">
        <v>1248</v>
      </c>
      <c r="E16" s="46">
        <v>1223</v>
      </c>
      <c r="F16" s="49">
        <f t="shared" si="0"/>
        <v>97.996794871794862</v>
      </c>
      <c r="G16" s="77"/>
      <c r="H16" s="51">
        <v>10</v>
      </c>
    </row>
    <row r="17" spans="1:8" ht="15" customHeight="1" x14ac:dyDescent="0.25">
      <c r="A17" s="59">
        <v>7</v>
      </c>
      <c r="B17" s="61" t="s">
        <v>14</v>
      </c>
      <c r="C17" s="63" t="s">
        <v>13</v>
      </c>
      <c r="D17" s="44">
        <v>12033</v>
      </c>
      <c r="E17" s="44">
        <v>12033</v>
      </c>
      <c r="F17" s="94"/>
      <c r="G17" s="63" t="s">
        <v>29</v>
      </c>
      <c r="H17" s="57">
        <v>10</v>
      </c>
    </row>
    <row r="18" spans="1:8" ht="15.75" thickBot="1" x14ac:dyDescent="0.3">
      <c r="A18" s="60"/>
      <c r="B18" s="62"/>
      <c r="C18" s="64"/>
      <c r="D18" s="45">
        <f>((1368/12*12)/D17*1000)/((1458/12*12)/D17*1000)*100</f>
        <v>93.827160493827151</v>
      </c>
      <c r="E18" s="47">
        <f>(1028/E17*1000)/(1126/E17*1000)*100</f>
        <v>91.296625222024858</v>
      </c>
      <c r="F18" s="95"/>
      <c r="G18" s="64"/>
      <c r="H18" s="58"/>
    </row>
    <row r="19" spans="1:8" ht="15.75" customHeight="1" x14ac:dyDescent="0.25">
      <c r="A19" s="59">
        <v>8</v>
      </c>
      <c r="B19" s="61" t="s">
        <v>8</v>
      </c>
      <c r="C19" s="63" t="s">
        <v>13</v>
      </c>
      <c r="D19" s="100"/>
      <c r="E19" s="73">
        <f>E16/(E15+E16)*100</f>
        <v>2.6866130662097447</v>
      </c>
      <c r="F19" s="94"/>
      <c r="G19" s="63" t="s">
        <v>28</v>
      </c>
      <c r="H19" s="57">
        <v>8</v>
      </c>
    </row>
    <row r="20" spans="1:8" ht="15.75" thickBot="1" x14ac:dyDescent="0.3">
      <c r="A20" s="60"/>
      <c r="B20" s="62"/>
      <c r="C20" s="64"/>
      <c r="D20" s="101"/>
      <c r="E20" s="72"/>
      <c r="F20" s="95"/>
      <c r="G20" s="64"/>
      <c r="H20" s="58"/>
    </row>
    <row r="21" spans="1:8" ht="38.25" customHeight="1" x14ac:dyDescent="0.25">
      <c r="A21" s="59">
        <v>9</v>
      </c>
      <c r="B21" s="61" t="s">
        <v>9</v>
      </c>
      <c r="C21" s="63" t="s">
        <v>13</v>
      </c>
      <c r="D21" s="96"/>
      <c r="E21" s="67">
        <v>6.8155236576289209</v>
      </c>
      <c r="F21" s="94"/>
      <c r="G21" s="63" t="s">
        <v>27</v>
      </c>
      <c r="H21" s="57">
        <v>10</v>
      </c>
    </row>
    <row r="22" spans="1:8" ht="25.5" customHeight="1" thickBot="1" x14ac:dyDescent="0.3">
      <c r="A22" s="60"/>
      <c r="B22" s="62"/>
      <c r="C22" s="64"/>
      <c r="D22" s="97"/>
      <c r="E22" s="68"/>
      <c r="F22" s="95"/>
      <c r="G22" s="74"/>
      <c r="H22" s="58"/>
    </row>
    <row r="23" spans="1:8" ht="19.5" customHeight="1" x14ac:dyDescent="0.25">
      <c r="A23" s="59">
        <v>10</v>
      </c>
      <c r="B23" s="61" t="s">
        <v>10</v>
      </c>
      <c r="C23" s="63" t="s">
        <v>13</v>
      </c>
      <c r="D23" s="96"/>
      <c r="E23" s="67">
        <v>136.66333666333665</v>
      </c>
      <c r="F23" s="94"/>
      <c r="G23" s="63" t="s">
        <v>30</v>
      </c>
      <c r="H23" s="57">
        <v>10</v>
      </c>
    </row>
    <row r="24" spans="1:8" ht="17.25" customHeight="1" thickBot="1" x14ac:dyDescent="0.3">
      <c r="A24" s="60"/>
      <c r="B24" s="62"/>
      <c r="C24" s="64"/>
      <c r="D24" s="97"/>
      <c r="E24" s="68"/>
      <c r="F24" s="95"/>
      <c r="G24" s="64"/>
      <c r="H24" s="58"/>
    </row>
    <row r="25" spans="1:8" ht="15.75" thickBot="1" x14ac:dyDescent="0.3">
      <c r="A25" s="14"/>
      <c r="B25" s="15" t="s">
        <v>22</v>
      </c>
      <c r="C25" s="91"/>
      <c r="D25" s="92"/>
      <c r="E25" s="92"/>
      <c r="F25" s="93"/>
      <c r="G25" s="32"/>
      <c r="H25" s="39">
        <f>H10+H11+H12+H13+H14+H15+H16+H17+H19+H21+H23</f>
        <v>92</v>
      </c>
    </row>
    <row r="28" spans="1:8" ht="18.75" x14ac:dyDescent="0.25">
      <c r="B28" s="98" t="s">
        <v>32</v>
      </c>
      <c r="C28" s="98"/>
      <c r="D28" s="98"/>
      <c r="E28" s="98"/>
      <c r="F28" s="98"/>
      <c r="G28" s="98"/>
      <c r="H28" s="98"/>
    </row>
    <row r="29" spans="1:8" ht="16.5" thickBot="1" x14ac:dyDescent="0.3">
      <c r="A29" s="36"/>
      <c r="B29" s="75"/>
      <c r="C29" s="75"/>
      <c r="D29" s="75"/>
      <c r="E29" s="75"/>
      <c r="F29" s="75"/>
      <c r="G29" s="75"/>
      <c r="H29" s="75"/>
    </row>
    <row r="30" spans="1:8" ht="45.75" thickBot="1" x14ac:dyDescent="0.3">
      <c r="A30" s="12" t="s">
        <v>0</v>
      </c>
      <c r="B30" s="9" t="s">
        <v>1</v>
      </c>
      <c r="C30" s="9" t="s">
        <v>11</v>
      </c>
      <c r="D30" s="5" t="s">
        <v>26</v>
      </c>
      <c r="E30" s="9" t="s">
        <v>20</v>
      </c>
      <c r="F30" s="9" t="s">
        <v>21</v>
      </c>
      <c r="G30" s="9" t="s">
        <v>24</v>
      </c>
      <c r="H30" s="13" t="s">
        <v>25</v>
      </c>
    </row>
    <row r="31" spans="1:8" ht="15" customHeight="1" x14ac:dyDescent="0.25">
      <c r="A31" s="16"/>
      <c r="B31" s="10" t="s">
        <v>2</v>
      </c>
      <c r="C31" s="10"/>
      <c r="D31" s="10"/>
      <c r="E31" s="19"/>
      <c r="F31" s="19"/>
      <c r="G31" s="63" t="s">
        <v>23</v>
      </c>
      <c r="H31" s="11"/>
    </row>
    <row r="32" spans="1:8" ht="30" x14ac:dyDescent="0.25">
      <c r="A32" s="7">
        <v>1</v>
      </c>
      <c r="B32" s="3" t="s">
        <v>3</v>
      </c>
      <c r="C32" s="20" t="s">
        <v>16</v>
      </c>
      <c r="D32" s="43">
        <v>1022</v>
      </c>
      <c r="E32" s="43">
        <v>1000</v>
      </c>
      <c r="F32" s="52">
        <f>E32/D32*100</f>
        <v>97.847358121330714</v>
      </c>
      <c r="G32" s="76"/>
      <c r="H32" s="50">
        <v>10</v>
      </c>
    </row>
    <row r="33" spans="1:8" x14ac:dyDescent="0.25">
      <c r="A33" s="7">
        <v>2</v>
      </c>
      <c r="B33" s="3" t="s">
        <v>4</v>
      </c>
      <c r="C33" s="20" t="s">
        <v>17</v>
      </c>
      <c r="D33" s="43">
        <v>256</v>
      </c>
      <c r="E33" s="43">
        <v>256</v>
      </c>
      <c r="F33" s="52">
        <f>E33/D33*100</f>
        <v>100</v>
      </c>
      <c r="G33" s="76"/>
      <c r="H33" s="50">
        <v>10</v>
      </c>
    </row>
    <row r="34" spans="1:8" x14ac:dyDescent="0.25">
      <c r="A34" s="7"/>
      <c r="B34" s="1" t="s">
        <v>5</v>
      </c>
      <c r="C34" s="1"/>
      <c r="D34" s="43">
        <f>D35+D37+D38</f>
        <v>85880</v>
      </c>
      <c r="E34" s="43">
        <f>E35+E37+E38</f>
        <v>85733</v>
      </c>
      <c r="F34" s="52"/>
      <c r="G34" s="76"/>
      <c r="H34" s="50"/>
    </row>
    <row r="35" spans="1:8" x14ac:dyDescent="0.25">
      <c r="A35" s="7">
        <v>3</v>
      </c>
      <c r="B35" s="3" t="s">
        <v>6</v>
      </c>
      <c r="C35" s="80" t="s">
        <v>18</v>
      </c>
      <c r="D35" s="43">
        <v>42301</v>
      </c>
      <c r="E35" s="43">
        <v>41731</v>
      </c>
      <c r="F35" s="52">
        <f t="shared" ref="F35:F38" si="1">E35/D35*100</f>
        <v>98.652514124961584</v>
      </c>
      <c r="G35" s="76"/>
      <c r="H35" s="50">
        <v>10</v>
      </c>
    </row>
    <row r="36" spans="1:8" ht="30" x14ac:dyDescent="0.25">
      <c r="A36" s="7">
        <v>4</v>
      </c>
      <c r="B36" s="3" t="s">
        <v>15</v>
      </c>
      <c r="C36" s="81"/>
      <c r="D36" s="43">
        <v>1515</v>
      </c>
      <c r="E36" s="43">
        <v>1550</v>
      </c>
      <c r="F36" s="52">
        <f t="shared" si="1"/>
        <v>102.3102310231023</v>
      </c>
      <c r="G36" s="76"/>
      <c r="H36" s="50">
        <v>10</v>
      </c>
    </row>
    <row r="37" spans="1:8" x14ac:dyDescent="0.25">
      <c r="A37" s="7">
        <v>5</v>
      </c>
      <c r="B37" s="3" t="s">
        <v>12</v>
      </c>
      <c r="C37" s="80" t="s">
        <v>19</v>
      </c>
      <c r="D37" s="43">
        <v>41859</v>
      </c>
      <c r="E37" s="43">
        <v>42282</v>
      </c>
      <c r="F37" s="52">
        <f t="shared" si="1"/>
        <v>101.01053536873789</v>
      </c>
      <c r="G37" s="76"/>
      <c r="H37" s="50">
        <v>10</v>
      </c>
    </row>
    <row r="38" spans="1:8" ht="15.75" thickBot="1" x14ac:dyDescent="0.3">
      <c r="A38" s="17">
        <v>6</v>
      </c>
      <c r="B38" s="18" t="s">
        <v>7</v>
      </c>
      <c r="C38" s="82"/>
      <c r="D38" s="43">
        <v>1720</v>
      </c>
      <c r="E38" s="46">
        <v>1720</v>
      </c>
      <c r="F38" s="53">
        <f t="shared" si="1"/>
        <v>100</v>
      </c>
      <c r="G38" s="77"/>
      <c r="H38" s="51">
        <v>10</v>
      </c>
    </row>
    <row r="39" spans="1:8" ht="15" customHeight="1" x14ac:dyDescent="0.25">
      <c r="A39" s="87">
        <v>7</v>
      </c>
      <c r="B39" s="89" t="s">
        <v>14</v>
      </c>
      <c r="C39" s="83" t="s">
        <v>13</v>
      </c>
      <c r="D39" s="44">
        <v>16607</v>
      </c>
      <c r="E39" s="44">
        <v>16607</v>
      </c>
      <c r="F39" s="69"/>
      <c r="G39" s="63" t="s">
        <v>29</v>
      </c>
      <c r="H39" s="57">
        <v>10</v>
      </c>
    </row>
    <row r="40" spans="1:8" ht="15.75" thickBot="1" x14ac:dyDescent="0.3">
      <c r="A40" s="88"/>
      <c r="B40" s="90"/>
      <c r="C40" s="82"/>
      <c r="D40" s="45">
        <f>((1117/12*12)/D39*1000)/((1151/12*12)/D39*1000)*100</f>
        <v>97.046046915725441</v>
      </c>
      <c r="E40" s="45">
        <f>((1000)/E39*1000)/(1050/E39*1000)*100</f>
        <v>95.238095238095241</v>
      </c>
      <c r="F40" s="70"/>
      <c r="G40" s="64"/>
      <c r="H40" s="58"/>
    </row>
    <row r="41" spans="1:8" ht="15" customHeight="1" x14ac:dyDescent="0.25">
      <c r="A41" s="87">
        <v>8</v>
      </c>
      <c r="B41" s="89" t="s">
        <v>8</v>
      </c>
      <c r="C41" s="83" t="s">
        <v>13</v>
      </c>
      <c r="D41" s="67"/>
      <c r="E41" s="73">
        <f>E38/(E37+E38)*100</f>
        <v>3.9089132312167632</v>
      </c>
      <c r="F41" s="69"/>
      <c r="G41" s="63" t="s">
        <v>28</v>
      </c>
      <c r="H41" s="57">
        <v>8</v>
      </c>
    </row>
    <row r="42" spans="1:8" ht="15.75" thickBot="1" x14ac:dyDescent="0.3">
      <c r="A42" s="88"/>
      <c r="B42" s="90"/>
      <c r="C42" s="82"/>
      <c r="D42" s="68"/>
      <c r="E42" s="72"/>
      <c r="F42" s="70"/>
      <c r="G42" s="64"/>
      <c r="H42" s="58"/>
    </row>
    <row r="43" spans="1:8" ht="15" customHeight="1" x14ac:dyDescent="0.25">
      <c r="A43" s="87">
        <v>9</v>
      </c>
      <c r="B43" s="89" t="s">
        <v>9</v>
      </c>
      <c r="C43" s="83" t="s">
        <v>13</v>
      </c>
      <c r="D43" s="65"/>
      <c r="E43" s="67">
        <v>7.5172780435938336</v>
      </c>
      <c r="F43" s="69"/>
      <c r="G43" s="63" t="s">
        <v>27</v>
      </c>
      <c r="H43" s="57">
        <v>10</v>
      </c>
    </row>
    <row r="44" spans="1:8" ht="51.75" customHeight="1" thickBot="1" x14ac:dyDescent="0.3">
      <c r="A44" s="88"/>
      <c r="B44" s="90"/>
      <c r="C44" s="82"/>
      <c r="D44" s="66"/>
      <c r="E44" s="68"/>
      <c r="F44" s="70"/>
      <c r="G44" s="74"/>
      <c r="H44" s="58"/>
    </row>
    <row r="45" spans="1:8" ht="15" customHeight="1" x14ac:dyDescent="0.25">
      <c r="A45" s="87">
        <v>10</v>
      </c>
      <c r="B45" s="89" t="s">
        <v>10</v>
      </c>
      <c r="C45" s="83" t="s">
        <v>13</v>
      </c>
      <c r="D45" s="65"/>
      <c r="E45" s="73">
        <v>113.42224669603513</v>
      </c>
      <c r="F45" s="69"/>
      <c r="G45" s="63" t="s">
        <v>30</v>
      </c>
      <c r="H45" s="57">
        <v>10</v>
      </c>
    </row>
    <row r="46" spans="1:8" ht="15.75" thickBot="1" x14ac:dyDescent="0.3">
      <c r="A46" s="88"/>
      <c r="B46" s="90"/>
      <c r="C46" s="82"/>
      <c r="D46" s="66"/>
      <c r="E46" s="72"/>
      <c r="F46" s="70"/>
      <c r="G46" s="64"/>
      <c r="H46" s="58"/>
    </row>
    <row r="47" spans="1:8" ht="15.75" thickBot="1" x14ac:dyDescent="0.3">
      <c r="A47" s="14"/>
      <c r="B47" s="15" t="s">
        <v>22</v>
      </c>
      <c r="C47" s="84"/>
      <c r="D47" s="85"/>
      <c r="E47" s="85"/>
      <c r="F47" s="86"/>
      <c r="G47" s="21"/>
      <c r="H47" s="40">
        <f>H32+H33+H34+H35+H36+H37+H38+H39+H41+H43+H45</f>
        <v>98</v>
      </c>
    </row>
    <row r="48" spans="1:8" x14ac:dyDescent="0.25">
      <c r="A48" s="22"/>
      <c r="B48" s="23"/>
      <c r="C48" s="24"/>
      <c r="D48" s="24"/>
      <c r="E48" s="24"/>
      <c r="F48" s="24"/>
      <c r="G48" s="24"/>
      <c r="H48" s="25"/>
    </row>
    <row r="49" spans="1:8" ht="18.75" x14ac:dyDescent="0.25">
      <c r="A49" s="22"/>
      <c r="B49" s="98" t="s">
        <v>33</v>
      </c>
      <c r="C49" s="98"/>
      <c r="D49" s="98"/>
      <c r="E49" s="98"/>
      <c r="F49" s="98"/>
      <c r="G49" s="98"/>
      <c r="H49" s="98"/>
    </row>
    <row r="50" spans="1:8" ht="16.5" customHeight="1" thickBot="1" x14ac:dyDescent="0.3">
      <c r="A50" s="37"/>
      <c r="B50" s="75"/>
      <c r="C50" s="75"/>
      <c r="D50" s="75"/>
      <c r="E50" s="75"/>
      <c r="F50" s="75"/>
      <c r="G50" s="75"/>
      <c r="H50" s="75"/>
    </row>
    <row r="51" spans="1:8" ht="45.75" thickBot="1" x14ac:dyDescent="0.3">
      <c r="A51" s="12" t="s">
        <v>0</v>
      </c>
      <c r="B51" s="9" t="s">
        <v>1</v>
      </c>
      <c r="C51" s="9" t="s">
        <v>11</v>
      </c>
      <c r="D51" s="5" t="s">
        <v>37</v>
      </c>
      <c r="E51" s="9" t="s">
        <v>20</v>
      </c>
      <c r="F51" s="9" t="s">
        <v>21</v>
      </c>
      <c r="G51" s="9" t="s">
        <v>24</v>
      </c>
      <c r="H51" s="13" t="s">
        <v>25</v>
      </c>
    </row>
    <row r="52" spans="1:8" ht="15" customHeight="1" x14ac:dyDescent="0.25">
      <c r="A52" s="28"/>
      <c r="B52" s="10" t="s">
        <v>2</v>
      </c>
      <c r="C52" s="10"/>
      <c r="D52" s="10"/>
      <c r="E52" s="27"/>
      <c r="F52" s="27"/>
      <c r="G52" s="63" t="s">
        <v>23</v>
      </c>
      <c r="H52" s="11"/>
    </row>
    <row r="53" spans="1:8" ht="30.75" customHeight="1" x14ac:dyDescent="0.25">
      <c r="A53" s="7">
        <v>1</v>
      </c>
      <c r="B53" s="3" t="s">
        <v>3</v>
      </c>
      <c r="C53" s="31" t="s">
        <v>16</v>
      </c>
      <c r="D53" s="43">
        <v>534</v>
      </c>
      <c r="E53" s="43">
        <v>534</v>
      </c>
      <c r="F53" s="52">
        <f>E53/D53*100</f>
        <v>100</v>
      </c>
      <c r="G53" s="76"/>
      <c r="H53" s="50">
        <v>10</v>
      </c>
    </row>
    <row r="54" spans="1:8" x14ac:dyDescent="0.25">
      <c r="A54" s="7">
        <v>2</v>
      </c>
      <c r="B54" s="3" t="s">
        <v>4</v>
      </c>
      <c r="C54" s="31" t="s">
        <v>17</v>
      </c>
      <c r="D54" s="43">
        <v>300</v>
      </c>
      <c r="E54" s="43">
        <v>300</v>
      </c>
      <c r="F54" s="52">
        <f>E54/D54*100</f>
        <v>100</v>
      </c>
      <c r="G54" s="76"/>
      <c r="H54" s="50">
        <v>10</v>
      </c>
    </row>
    <row r="55" spans="1:8" x14ac:dyDescent="0.25">
      <c r="A55" s="7"/>
      <c r="B55" s="1" t="s">
        <v>5</v>
      </c>
      <c r="C55" s="1"/>
      <c r="D55" s="43">
        <f>D56+D58+D59</f>
        <v>57663</v>
      </c>
      <c r="E55" s="43">
        <f>E56+E58+E59</f>
        <v>56341</v>
      </c>
      <c r="F55" s="52"/>
      <c r="G55" s="76"/>
      <c r="H55" s="50"/>
    </row>
    <row r="56" spans="1:8" ht="15" customHeight="1" x14ac:dyDescent="0.25">
      <c r="A56" s="7">
        <v>3</v>
      </c>
      <c r="B56" s="3" t="s">
        <v>6</v>
      </c>
      <c r="C56" s="78" t="s">
        <v>18</v>
      </c>
      <c r="D56" s="43">
        <v>12427</v>
      </c>
      <c r="E56" s="43">
        <v>12170</v>
      </c>
      <c r="F56" s="52">
        <f t="shared" ref="F56:F59" si="2">E56/D56*100</f>
        <v>97.931922426973529</v>
      </c>
      <c r="G56" s="76"/>
      <c r="H56" s="50">
        <v>10</v>
      </c>
    </row>
    <row r="57" spans="1:8" ht="43.5" customHeight="1" x14ac:dyDescent="0.25">
      <c r="A57" s="7">
        <v>4</v>
      </c>
      <c r="B57" s="3" t="s">
        <v>15</v>
      </c>
      <c r="C57" s="79"/>
      <c r="D57" s="43">
        <v>1570</v>
      </c>
      <c r="E57" s="43">
        <v>1570</v>
      </c>
      <c r="F57" s="52">
        <f t="shared" si="2"/>
        <v>100</v>
      </c>
      <c r="G57" s="76"/>
      <c r="H57" s="50">
        <v>10</v>
      </c>
    </row>
    <row r="58" spans="1:8" x14ac:dyDescent="0.25">
      <c r="A58" s="7">
        <v>5</v>
      </c>
      <c r="B58" s="3" t="s">
        <v>12</v>
      </c>
      <c r="C58" s="78" t="s">
        <v>19</v>
      </c>
      <c r="D58" s="43">
        <v>43873</v>
      </c>
      <c r="E58" s="43">
        <v>42795</v>
      </c>
      <c r="F58" s="52">
        <f t="shared" si="2"/>
        <v>97.542907938823419</v>
      </c>
      <c r="G58" s="76"/>
      <c r="H58" s="50">
        <v>10</v>
      </c>
    </row>
    <row r="59" spans="1:8" ht="15.75" thickBot="1" x14ac:dyDescent="0.3">
      <c r="A59" s="29">
        <v>6</v>
      </c>
      <c r="B59" s="30" t="s">
        <v>7</v>
      </c>
      <c r="C59" s="64"/>
      <c r="D59" s="43">
        <v>1363</v>
      </c>
      <c r="E59" s="46">
        <v>1376</v>
      </c>
      <c r="F59" s="53">
        <f t="shared" si="2"/>
        <v>100.95377842993396</v>
      </c>
      <c r="G59" s="77"/>
      <c r="H59" s="51">
        <v>10</v>
      </c>
    </row>
    <row r="60" spans="1:8" ht="15" customHeight="1" x14ac:dyDescent="0.25">
      <c r="A60" s="59">
        <v>7</v>
      </c>
      <c r="B60" s="61" t="s">
        <v>14</v>
      </c>
      <c r="C60" s="63" t="s">
        <v>13</v>
      </c>
      <c r="D60" s="44">
        <v>11496</v>
      </c>
      <c r="E60" s="44">
        <v>11496</v>
      </c>
      <c r="F60" s="69"/>
      <c r="G60" s="63" t="s">
        <v>29</v>
      </c>
      <c r="H60" s="57">
        <v>10</v>
      </c>
    </row>
    <row r="61" spans="1:8" ht="15" customHeight="1" thickBot="1" x14ac:dyDescent="0.3">
      <c r="A61" s="60"/>
      <c r="B61" s="62"/>
      <c r="C61" s="64"/>
      <c r="D61" s="45">
        <f>((534/12*12)/D60*1000)/((540/12*12)/D60*1000)*100</f>
        <v>98.8888888888889</v>
      </c>
      <c r="E61" s="54">
        <f>((560)/E60*1000)/(534/E60*1000)*100</f>
        <v>104.8689138576779</v>
      </c>
      <c r="F61" s="70"/>
      <c r="G61" s="64"/>
      <c r="H61" s="58"/>
    </row>
    <row r="62" spans="1:8" ht="15" customHeight="1" x14ac:dyDescent="0.25">
      <c r="A62" s="59">
        <v>8</v>
      </c>
      <c r="B62" s="61" t="s">
        <v>8</v>
      </c>
      <c r="C62" s="63" t="s">
        <v>13</v>
      </c>
      <c r="D62" s="67"/>
      <c r="E62" s="71">
        <f>E59/(E58+E59)*100</f>
        <v>3.1151660591790993</v>
      </c>
      <c r="F62" s="69"/>
      <c r="G62" s="63" t="s">
        <v>28</v>
      </c>
      <c r="H62" s="57">
        <v>8</v>
      </c>
    </row>
    <row r="63" spans="1:8" ht="19.5" customHeight="1" thickBot="1" x14ac:dyDescent="0.3">
      <c r="A63" s="60"/>
      <c r="B63" s="62"/>
      <c r="C63" s="64"/>
      <c r="D63" s="68"/>
      <c r="E63" s="72"/>
      <c r="F63" s="70"/>
      <c r="G63" s="64"/>
      <c r="H63" s="58"/>
    </row>
    <row r="64" spans="1:8" ht="15" customHeight="1" x14ac:dyDescent="0.25">
      <c r="A64" s="59">
        <v>9</v>
      </c>
      <c r="B64" s="61" t="s">
        <v>9</v>
      </c>
      <c r="C64" s="63" t="s">
        <v>13</v>
      </c>
      <c r="D64" s="65"/>
      <c r="E64" s="67">
        <v>2.2328548644338118</v>
      </c>
      <c r="F64" s="69"/>
      <c r="G64" s="63" t="s">
        <v>27</v>
      </c>
      <c r="H64" s="57">
        <v>10</v>
      </c>
    </row>
    <row r="65" spans="1:8" ht="44.25" customHeight="1" thickBot="1" x14ac:dyDescent="0.3">
      <c r="A65" s="60"/>
      <c r="B65" s="62"/>
      <c r="C65" s="64"/>
      <c r="D65" s="66"/>
      <c r="E65" s="68"/>
      <c r="F65" s="70"/>
      <c r="G65" s="74"/>
      <c r="H65" s="58"/>
    </row>
    <row r="66" spans="1:8" ht="15" customHeight="1" x14ac:dyDescent="0.25">
      <c r="A66" s="59">
        <v>10</v>
      </c>
      <c r="B66" s="61" t="s">
        <v>10</v>
      </c>
      <c r="C66" s="63" t="s">
        <v>13</v>
      </c>
      <c r="D66" s="65"/>
      <c r="E66" s="73">
        <v>85.693324520819559</v>
      </c>
      <c r="F66" s="69"/>
      <c r="G66" s="63" t="s">
        <v>30</v>
      </c>
      <c r="H66" s="57">
        <v>10</v>
      </c>
    </row>
    <row r="67" spans="1:8" ht="15" customHeight="1" thickBot="1" x14ac:dyDescent="0.3">
      <c r="A67" s="60"/>
      <c r="B67" s="62"/>
      <c r="C67" s="64"/>
      <c r="D67" s="66"/>
      <c r="E67" s="72"/>
      <c r="F67" s="70"/>
      <c r="G67" s="64"/>
      <c r="H67" s="58"/>
    </row>
    <row r="68" spans="1:8" ht="15.75" thickBot="1" x14ac:dyDescent="0.3">
      <c r="A68" s="14"/>
      <c r="B68" s="15" t="s">
        <v>22</v>
      </c>
      <c r="C68" s="91"/>
      <c r="D68" s="92"/>
      <c r="E68" s="92"/>
      <c r="F68" s="93"/>
      <c r="G68" s="26"/>
      <c r="H68" s="39">
        <f>H53+H54+H55+H56+H57+H58+H59+H60+H62+H64+H66</f>
        <v>98</v>
      </c>
    </row>
    <row r="69" spans="1:8" x14ac:dyDescent="0.25">
      <c r="A69" s="22"/>
      <c r="B69" s="23"/>
      <c r="C69" s="24"/>
      <c r="D69" s="24"/>
      <c r="E69" s="24"/>
      <c r="F69" s="24"/>
      <c r="G69" s="24"/>
      <c r="H69" s="25"/>
    </row>
    <row r="70" spans="1:8" ht="18.75" x14ac:dyDescent="0.25">
      <c r="B70" s="98" t="s">
        <v>34</v>
      </c>
      <c r="C70" s="98"/>
      <c r="D70" s="98"/>
      <c r="E70" s="98"/>
      <c r="F70" s="98"/>
      <c r="G70" s="98"/>
      <c r="H70" s="98"/>
    </row>
    <row r="71" spans="1:8" ht="16.5" thickBot="1" x14ac:dyDescent="0.3">
      <c r="A71" s="36"/>
      <c r="B71" s="75"/>
      <c r="C71" s="75"/>
      <c r="D71" s="75"/>
      <c r="E71" s="75"/>
      <c r="F71" s="75"/>
      <c r="G71" s="75"/>
      <c r="H71" s="75"/>
    </row>
    <row r="72" spans="1:8" ht="45.75" thickBot="1" x14ac:dyDescent="0.3">
      <c r="A72" s="12" t="s">
        <v>0</v>
      </c>
      <c r="B72" s="9" t="s">
        <v>1</v>
      </c>
      <c r="C72" s="9" t="s">
        <v>11</v>
      </c>
      <c r="D72" s="5" t="s">
        <v>37</v>
      </c>
      <c r="E72" s="9" t="s">
        <v>20</v>
      </c>
      <c r="F72" s="9" t="s">
        <v>21</v>
      </c>
      <c r="G72" s="9" t="s">
        <v>24</v>
      </c>
      <c r="H72" s="13" t="s">
        <v>25</v>
      </c>
    </row>
    <row r="73" spans="1:8" ht="15" customHeight="1" x14ac:dyDescent="0.25">
      <c r="A73" s="16"/>
      <c r="B73" s="10" t="s">
        <v>2</v>
      </c>
      <c r="C73" s="10"/>
      <c r="D73" s="10"/>
      <c r="E73" s="19"/>
      <c r="F73" s="19"/>
      <c r="G73" s="63" t="s">
        <v>23</v>
      </c>
      <c r="H73" s="11"/>
    </row>
    <row r="74" spans="1:8" ht="30" x14ac:dyDescent="0.25">
      <c r="A74" s="7">
        <v>1</v>
      </c>
      <c r="B74" s="3" t="s">
        <v>3</v>
      </c>
      <c r="C74" s="20" t="s">
        <v>16</v>
      </c>
      <c r="D74" s="43">
        <v>1768</v>
      </c>
      <c r="E74" s="43">
        <v>1720</v>
      </c>
      <c r="F74" s="52">
        <f>E74/D74*100</f>
        <v>97.285067873303163</v>
      </c>
      <c r="G74" s="76"/>
      <c r="H74" s="50">
        <v>10</v>
      </c>
    </row>
    <row r="75" spans="1:8" x14ac:dyDescent="0.25">
      <c r="A75" s="7">
        <v>2</v>
      </c>
      <c r="B75" s="3" t="s">
        <v>4</v>
      </c>
      <c r="C75" s="20" t="s">
        <v>17</v>
      </c>
      <c r="D75" s="43">
        <v>266</v>
      </c>
      <c r="E75" s="43">
        <v>210</v>
      </c>
      <c r="F75" s="52">
        <f>E75/D75*100</f>
        <v>78.94736842105263</v>
      </c>
      <c r="G75" s="76"/>
      <c r="H75" s="50">
        <v>8</v>
      </c>
    </row>
    <row r="76" spans="1:8" x14ac:dyDescent="0.25">
      <c r="A76" s="7"/>
      <c r="B76" s="1" t="s">
        <v>5</v>
      </c>
      <c r="C76" s="1"/>
      <c r="D76" s="43">
        <f>D77+D79+D80</f>
        <v>127364</v>
      </c>
      <c r="E76" s="43">
        <f>E77+E79+E80</f>
        <v>121181</v>
      </c>
      <c r="F76" s="52"/>
      <c r="G76" s="76"/>
      <c r="H76" s="50"/>
    </row>
    <row r="77" spans="1:8" x14ac:dyDescent="0.25">
      <c r="A77" s="7">
        <v>3</v>
      </c>
      <c r="B77" s="3" t="s">
        <v>6</v>
      </c>
      <c r="C77" s="80" t="s">
        <v>18</v>
      </c>
      <c r="D77" s="43">
        <v>6588</v>
      </c>
      <c r="E77" s="43">
        <v>2321</v>
      </c>
      <c r="F77" s="52">
        <f t="shared" ref="F77:F80" si="3">E77/D77*100</f>
        <v>35.230722525804495</v>
      </c>
      <c r="G77" s="76"/>
      <c r="H77" s="50">
        <v>8</v>
      </c>
    </row>
    <row r="78" spans="1:8" ht="30" x14ac:dyDescent="0.25">
      <c r="A78" s="7">
        <v>4</v>
      </c>
      <c r="B78" s="3" t="s">
        <v>15</v>
      </c>
      <c r="C78" s="81"/>
      <c r="D78" s="43">
        <v>518</v>
      </c>
      <c r="E78" s="43">
        <v>469</v>
      </c>
      <c r="F78" s="52">
        <f t="shared" si="3"/>
        <v>90.540540540540533</v>
      </c>
      <c r="G78" s="76"/>
      <c r="H78" s="50">
        <v>8</v>
      </c>
    </row>
    <row r="79" spans="1:8" x14ac:dyDescent="0.25">
      <c r="A79" s="7">
        <v>5</v>
      </c>
      <c r="B79" s="3" t="s">
        <v>12</v>
      </c>
      <c r="C79" s="80" t="s">
        <v>19</v>
      </c>
      <c r="D79" s="43">
        <v>119665</v>
      </c>
      <c r="E79" s="43">
        <v>117749</v>
      </c>
      <c r="F79" s="52">
        <f t="shared" si="3"/>
        <v>98.39886349392053</v>
      </c>
      <c r="G79" s="76"/>
      <c r="H79" s="50">
        <v>10</v>
      </c>
    </row>
    <row r="80" spans="1:8" ht="15.75" thickBot="1" x14ac:dyDescent="0.3">
      <c r="A80" s="17">
        <v>6</v>
      </c>
      <c r="B80" s="18" t="s">
        <v>7</v>
      </c>
      <c r="C80" s="82"/>
      <c r="D80" s="43">
        <v>1111</v>
      </c>
      <c r="E80" s="46">
        <v>1111</v>
      </c>
      <c r="F80" s="53">
        <f t="shared" si="3"/>
        <v>100</v>
      </c>
      <c r="G80" s="77"/>
      <c r="H80" s="51">
        <v>10</v>
      </c>
    </row>
    <row r="81" spans="1:8" ht="15" customHeight="1" x14ac:dyDescent="0.25">
      <c r="A81" s="87">
        <v>7</v>
      </c>
      <c r="B81" s="89" t="s">
        <v>14</v>
      </c>
      <c r="C81" s="83" t="s">
        <v>13</v>
      </c>
      <c r="D81" s="44">
        <v>15812</v>
      </c>
      <c r="E81" s="44">
        <v>15812</v>
      </c>
      <c r="F81" s="69"/>
      <c r="G81" s="63" t="s">
        <v>29</v>
      </c>
      <c r="H81" s="57">
        <v>10</v>
      </c>
    </row>
    <row r="82" spans="1:8" ht="15.75" thickBot="1" x14ac:dyDescent="0.3">
      <c r="A82" s="88"/>
      <c r="B82" s="90"/>
      <c r="C82" s="82"/>
      <c r="D82" s="45">
        <f>((1768/12*9)/D81*1000)/((1784/12*9)/D81*1000)*100</f>
        <v>99.103139013452918</v>
      </c>
      <c r="E82" s="45">
        <f>((1688)/E81*1000)/(1720/E81*1000)*100</f>
        <v>98.139534883720927</v>
      </c>
      <c r="F82" s="70"/>
      <c r="G82" s="64"/>
      <c r="H82" s="58"/>
    </row>
    <row r="83" spans="1:8" ht="15" customHeight="1" x14ac:dyDescent="0.25">
      <c r="A83" s="87">
        <v>8</v>
      </c>
      <c r="B83" s="89" t="s">
        <v>8</v>
      </c>
      <c r="C83" s="83" t="s">
        <v>13</v>
      </c>
      <c r="D83" s="67"/>
      <c r="E83" s="73">
        <f>E80/(E79+E80)*100</f>
        <v>0.93471310785798423</v>
      </c>
      <c r="F83" s="69"/>
      <c r="G83" s="63" t="s">
        <v>28</v>
      </c>
      <c r="H83" s="57">
        <v>8</v>
      </c>
    </row>
    <row r="84" spans="1:8" ht="15.75" thickBot="1" x14ac:dyDescent="0.3">
      <c r="A84" s="88"/>
      <c r="B84" s="90"/>
      <c r="C84" s="82"/>
      <c r="D84" s="68"/>
      <c r="E84" s="72"/>
      <c r="F84" s="70"/>
      <c r="G84" s="64"/>
      <c r="H84" s="58"/>
    </row>
    <row r="85" spans="1:8" ht="15" customHeight="1" x14ac:dyDescent="0.25">
      <c r="A85" s="87">
        <v>9</v>
      </c>
      <c r="B85" s="89" t="s">
        <v>9</v>
      </c>
      <c r="C85" s="83" t="s">
        <v>13</v>
      </c>
      <c r="D85" s="65"/>
      <c r="E85" s="67">
        <v>7.0813397129186608</v>
      </c>
      <c r="F85" s="69"/>
      <c r="G85" s="63" t="s">
        <v>27</v>
      </c>
      <c r="H85" s="57">
        <v>10</v>
      </c>
    </row>
    <row r="86" spans="1:8" ht="50.25" customHeight="1" thickBot="1" x14ac:dyDescent="0.3">
      <c r="A86" s="88"/>
      <c r="B86" s="90"/>
      <c r="C86" s="82"/>
      <c r="D86" s="66"/>
      <c r="E86" s="68"/>
      <c r="F86" s="70"/>
      <c r="G86" s="74"/>
      <c r="H86" s="58"/>
    </row>
    <row r="87" spans="1:8" ht="15" customHeight="1" x14ac:dyDescent="0.25">
      <c r="A87" s="87">
        <v>10</v>
      </c>
      <c r="B87" s="89" t="s">
        <v>10</v>
      </c>
      <c r="C87" s="83" t="s">
        <v>13</v>
      </c>
      <c r="D87" s="65"/>
      <c r="E87" s="73">
        <v>92.577033044002448</v>
      </c>
      <c r="F87" s="69"/>
      <c r="G87" s="63" t="s">
        <v>30</v>
      </c>
      <c r="H87" s="57">
        <v>10</v>
      </c>
    </row>
    <row r="88" spans="1:8" ht="15.75" thickBot="1" x14ac:dyDescent="0.3">
      <c r="A88" s="88"/>
      <c r="B88" s="90"/>
      <c r="C88" s="82"/>
      <c r="D88" s="66"/>
      <c r="E88" s="72"/>
      <c r="F88" s="70"/>
      <c r="G88" s="64"/>
      <c r="H88" s="58"/>
    </row>
    <row r="89" spans="1:8" ht="15.75" thickBot="1" x14ac:dyDescent="0.3">
      <c r="A89" s="14"/>
      <c r="B89" s="15" t="s">
        <v>22</v>
      </c>
      <c r="C89" s="84"/>
      <c r="D89" s="85"/>
      <c r="E89" s="85"/>
      <c r="F89" s="86"/>
      <c r="G89" s="21"/>
      <c r="H89" s="39">
        <f>H74+H75+H76+H77+H78+H79+H80+H81+H83+H85+H87</f>
        <v>92</v>
      </c>
    </row>
    <row r="91" spans="1:8" ht="18.75" x14ac:dyDescent="0.25">
      <c r="B91" s="98" t="s">
        <v>35</v>
      </c>
      <c r="C91" s="98"/>
      <c r="D91" s="98"/>
      <c r="E91" s="98"/>
      <c r="F91" s="98"/>
      <c r="G91" s="98"/>
      <c r="H91" s="98"/>
    </row>
    <row r="92" spans="1:8" ht="16.5" thickBot="1" x14ac:dyDescent="0.3">
      <c r="A92" s="36"/>
      <c r="B92" s="75"/>
      <c r="C92" s="75"/>
      <c r="D92" s="75"/>
      <c r="E92" s="75"/>
      <c r="F92" s="75"/>
      <c r="G92" s="75"/>
      <c r="H92" s="75"/>
    </row>
    <row r="93" spans="1:8" ht="45.75" thickBot="1" x14ac:dyDescent="0.3">
      <c r="A93" s="12" t="s">
        <v>0</v>
      </c>
      <c r="B93" s="9" t="s">
        <v>1</v>
      </c>
      <c r="C93" s="9" t="s">
        <v>11</v>
      </c>
      <c r="D93" s="5" t="s">
        <v>37</v>
      </c>
      <c r="E93" s="9" t="s">
        <v>20</v>
      </c>
      <c r="F93" s="9" t="s">
        <v>21</v>
      </c>
      <c r="G93" s="9" t="s">
        <v>24</v>
      </c>
      <c r="H93" s="13" t="s">
        <v>25</v>
      </c>
    </row>
    <row r="94" spans="1:8" x14ac:dyDescent="0.25">
      <c r="A94" s="16"/>
      <c r="B94" s="10" t="s">
        <v>2</v>
      </c>
      <c r="C94" s="10"/>
      <c r="D94" s="10"/>
      <c r="E94" s="19"/>
      <c r="F94" s="19"/>
      <c r="G94" s="63" t="s">
        <v>23</v>
      </c>
      <c r="H94" s="11"/>
    </row>
    <row r="95" spans="1:8" ht="30" x14ac:dyDescent="0.25">
      <c r="A95" s="7">
        <v>1</v>
      </c>
      <c r="B95" s="3" t="s">
        <v>3</v>
      </c>
      <c r="C95" s="20" t="s">
        <v>16</v>
      </c>
      <c r="D95" s="43">
        <v>1150</v>
      </c>
      <c r="E95" s="43">
        <v>1313</v>
      </c>
      <c r="F95" s="52">
        <f>E95/D95*100</f>
        <v>114.17391304347827</v>
      </c>
      <c r="G95" s="76"/>
      <c r="H95" s="50">
        <v>8</v>
      </c>
    </row>
    <row r="96" spans="1:8" x14ac:dyDescent="0.25">
      <c r="A96" s="7">
        <v>2</v>
      </c>
      <c r="B96" s="3" t="s">
        <v>4</v>
      </c>
      <c r="C96" s="20" t="s">
        <v>17</v>
      </c>
      <c r="D96" s="43">
        <v>68</v>
      </c>
      <c r="E96" s="43">
        <v>68</v>
      </c>
      <c r="F96" s="52">
        <f>E96/D96*100</f>
        <v>100</v>
      </c>
      <c r="G96" s="76"/>
      <c r="H96" s="50">
        <v>8</v>
      </c>
    </row>
    <row r="97" spans="1:8" x14ac:dyDescent="0.25">
      <c r="A97" s="7"/>
      <c r="B97" s="1" t="s">
        <v>5</v>
      </c>
      <c r="C97" s="1"/>
      <c r="D97" s="43">
        <f>D98+D100+D101</f>
        <v>31201</v>
      </c>
      <c r="E97" s="43">
        <f>E98+E100+E101</f>
        <v>31271</v>
      </c>
      <c r="F97" s="52"/>
      <c r="G97" s="76"/>
      <c r="H97" s="50"/>
    </row>
    <row r="98" spans="1:8" x14ac:dyDescent="0.25">
      <c r="A98" s="7">
        <v>3</v>
      </c>
      <c r="B98" s="3" t="s">
        <v>6</v>
      </c>
      <c r="C98" s="80" t="s">
        <v>18</v>
      </c>
      <c r="D98" s="43">
        <v>3122</v>
      </c>
      <c r="E98" s="55">
        <v>3122</v>
      </c>
      <c r="F98" s="52">
        <f t="shared" ref="F98:F101" si="4">E98/D98*100</f>
        <v>100</v>
      </c>
      <c r="G98" s="76"/>
      <c r="H98" s="50">
        <v>10</v>
      </c>
    </row>
    <row r="99" spans="1:8" ht="30" x14ac:dyDescent="0.25">
      <c r="A99" s="7">
        <v>4</v>
      </c>
      <c r="B99" s="3" t="s">
        <v>15</v>
      </c>
      <c r="C99" s="81"/>
      <c r="D99" s="43">
        <v>1324</v>
      </c>
      <c r="E99" s="55">
        <v>492</v>
      </c>
      <c r="F99" s="52">
        <f t="shared" si="4"/>
        <v>37.160120845921455</v>
      </c>
      <c r="G99" s="76"/>
      <c r="H99" s="50">
        <v>8</v>
      </c>
    </row>
    <row r="100" spans="1:8" x14ac:dyDescent="0.25">
      <c r="A100" s="7">
        <v>5</v>
      </c>
      <c r="B100" s="3" t="s">
        <v>12</v>
      </c>
      <c r="C100" s="80" t="s">
        <v>19</v>
      </c>
      <c r="D100" s="43">
        <v>27154</v>
      </c>
      <c r="E100" s="55">
        <v>27205</v>
      </c>
      <c r="F100" s="52">
        <f>E100/D100*100</f>
        <v>100.18781763276128</v>
      </c>
      <c r="G100" s="76"/>
      <c r="H100" s="50">
        <v>10</v>
      </c>
    </row>
    <row r="101" spans="1:8" ht="15.75" thickBot="1" x14ac:dyDescent="0.3">
      <c r="A101" s="17">
        <v>6</v>
      </c>
      <c r="B101" s="18" t="s">
        <v>7</v>
      </c>
      <c r="C101" s="82"/>
      <c r="D101" s="43">
        <v>925</v>
      </c>
      <c r="E101" s="55">
        <v>944</v>
      </c>
      <c r="F101" s="53">
        <f t="shared" si="4"/>
        <v>102.05405405405405</v>
      </c>
      <c r="G101" s="77"/>
      <c r="H101" s="51">
        <v>10</v>
      </c>
    </row>
    <row r="102" spans="1:8" x14ac:dyDescent="0.25">
      <c r="A102" s="87">
        <v>7</v>
      </c>
      <c r="B102" s="89" t="s">
        <v>14</v>
      </c>
      <c r="C102" s="83" t="s">
        <v>13</v>
      </c>
      <c r="D102" s="44">
        <v>9608</v>
      </c>
      <c r="E102" s="44">
        <v>9608</v>
      </c>
      <c r="F102" s="56"/>
      <c r="G102" s="63" t="s">
        <v>29</v>
      </c>
      <c r="H102" s="57">
        <v>10</v>
      </c>
    </row>
    <row r="103" spans="1:8" ht="15.75" thickBot="1" x14ac:dyDescent="0.3">
      <c r="A103" s="88"/>
      <c r="B103" s="90"/>
      <c r="C103" s="82"/>
      <c r="D103" s="45">
        <f>((1483/12*12)/D102*1000)/((1522/12*12)/D102*1000)*100</f>
        <v>97.437582128777919</v>
      </c>
      <c r="E103" s="45">
        <f>((1313)/E102*1000)/(1343/E102*1000)*100</f>
        <v>97.766195085629207</v>
      </c>
      <c r="F103" s="53"/>
      <c r="G103" s="64"/>
      <c r="H103" s="58"/>
    </row>
    <row r="104" spans="1:8" x14ac:dyDescent="0.25">
      <c r="A104" s="87">
        <v>8</v>
      </c>
      <c r="B104" s="89" t="s">
        <v>8</v>
      </c>
      <c r="C104" s="83" t="s">
        <v>13</v>
      </c>
      <c r="D104" s="67"/>
      <c r="E104" s="73">
        <f>E101/(E100+E101)*100</f>
        <v>3.3535827205229318</v>
      </c>
      <c r="F104" s="69"/>
      <c r="G104" s="63" t="s">
        <v>28</v>
      </c>
      <c r="H104" s="57">
        <v>8</v>
      </c>
    </row>
    <row r="105" spans="1:8" ht="15.75" thickBot="1" x14ac:dyDescent="0.3">
      <c r="A105" s="88"/>
      <c r="B105" s="90"/>
      <c r="C105" s="82"/>
      <c r="D105" s="68"/>
      <c r="E105" s="72"/>
      <c r="F105" s="70"/>
      <c r="G105" s="64"/>
      <c r="H105" s="58"/>
    </row>
    <row r="106" spans="1:8" x14ac:dyDescent="0.25">
      <c r="A106" s="87">
        <v>9</v>
      </c>
      <c r="B106" s="89" t="s">
        <v>9</v>
      </c>
      <c r="C106" s="83" t="s">
        <v>13</v>
      </c>
      <c r="D106" s="65"/>
      <c r="E106" s="67">
        <v>3.56</v>
      </c>
      <c r="F106" s="69"/>
      <c r="G106" s="63" t="s">
        <v>27</v>
      </c>
      <c r="H106" s="57">
        <v>10</v>
      </c>
    </row>
    <row r="107" spans="1:8" ht="48.75" customHeight="1" thickBot="1" x14ac:dyDescent="0.3">
      <c r="A107" s="88"/>
      <c r="B107" s="90"/>
      <c r="C107" s="82"/>
      <c r="D107" s="66"/>
      <c r="E107" s="68"/>
      <c r="F107" s="70"/>
      <c r="G107" s="74"/>
      <c r="H107" s="58"/>
    </row>
    <row r="108" spans="1:8" x14ac:dyDescent="0.25">
      <c r="A108" s="87">
        <v>10</v>
      </c>
      <c r="B108" s="89" t="s">
        <v>10</v>
      </c>
      <c r="C108" s="83" t="s">
        <v>13</v>
      </c>
      <c r="D108" s="65"/>
      <c r="E108" s="73">
        <v>105.85695134117216</v>
      </c>
      <c r="F108" s="69"/>
      <c r="G108" s="63" t="s">
        <v>30</v>
      </c>
      <c r="H108" s="57">
        <v>10</v>
      </c>
    </row>
    <row r="109" spans="1:8" ht="15.75" thickBot="1" x14ac:dyDescent="0.3">
      <c r="A109" s="88"/>
      <c r="B109" s="90"/>
      <c r="C109" s="82"/>
      <c r="D109" s="66"/>
      <c r="E109" s="72"/>
      <c r="F109" s="70"/>
      <c r="G109" s="64"/>
      <c r="H109" s="58"/>
    </row>
    <row r="110" spans="1:8" ht="15.75" thickBot="1" x14ac:dyDescent="0.3">
      <c r="A110" s="14"/>
      <c r="B110" s="15" t="s">
        <v>22</v>
      </c>
      <c r="C110" s="84"/>
      <c r="D110" s="85"/>
      <c r="E110" s="85"/>
      <c r="F110" s="86"/>
      <c r="G110" s="21"/>
      <c r="H110" s="39">
        <f>H95+H96+H97+H98+H99+H100+H101+H102+H104+H106+H108</f>
        <v>92</v>
      </c>
    </row>
  </sheetData>
  <mergeCells count="182">
    <mergeCell ref="B28:H28"/>
    <mergeCell ref="B49:H49"/>
    <mergeCell ref="B70:H70"/>
    <mergeCell ref="B91:H91"/>
    <mergeCell ref="G1:H1"/>
    <mergeCell ref="C2:H2"/>
    <mergeCell ref="G3:H3"/>
    <mergeCell ref="C15:C16"/>
    <mergeCell ref="C13:C14"/>
    <mergeCell ref="G9:G16"/>
    <mergeCell ref="B6:H6"/>
    <mergeCell ref="H19:H20"/>
    <mergeCell ref="F19:F20"/>
    <mergeCell ref="E19:E20"/>
    <mergeCell ref="D19:D20"/>
    <mergeCell ref="C19:C20"/>
    <mergeCell ref="B19:B20"/>
    <mergeCell ref="B29:H29"/>
    <mergeCell ref="F60:F61"/>
    <mergeCell ref="F81:F82"/>
    <mergeCell ref="F45:F46"/>
    <mergeCell ref="H45:H46"/>
    <mergeCell ref="A5:H5"/>
    <mergeCell ref="A41:A42"/>
    <mergeCell ref="A19:A20"/>
    <mergeCell ref="H17:H18"/>
    <mergeCell ref="F17:F18"/>
    <mergeCell ref="C17:C18"/>
    <mergeCell ref="B17:B18"/>
    <mergeCell ref="A17:A18"/>
    <mergeCell ref="C25:F25"/>
    <mergeCell ref="H23:H24"/>
    <mergeCell ref="F23:F24"/>
    <mergeCell ref="E23:E24"/>
    <mergeCell ref="D23:D24"/>
    <mergeCell ref="C23:C24"/>
    <mergeCell ref="B23:B24"/>
    <mergeCell ref="A23:A24"/>
    <mergeCell ref="H21:H22"/>
    <mergeCell ref="F21:F22"/>
    <mergeCell ref="E21:E22"/>
    <mergeCell ref="D21:D22"/>
    <mergeCell ref="C21:C22"/>
    <mergeCell ref="B21:B22"/>
    <mergeCell ref="A21:A22"/>
    <mergeCell ref="G17:G18"/>
    <mergeCell ref="G19:G20"/>
    <mergeCell ref="B41:B42"/>
    <mergeCell ref="C41:C42"/>
    <mergeCell ref="D41:D42"/>
    <mergeCell ref="E41:E42"/>
    <mergeCell ref="A39:A40"/>
    <mergeCell ref="B39:B40"/>
    <mergeCell ref="C47:F47"/>
    <mergeCell ref="A45:A46"/>
    <mergeCell ref="B45:B46"/>
    <mergeCell ref="C45:C46"/>
    <mergeCell ref="D45:D46"/>
    <mergeCell ref="E45:E46"/>
    <mergeCell ref="A43:A44"/>
    <mergeCell ref="B43:B44"/>
    <mergeCell ref="C43:C44"/>
    <mergeCell ref="D43:D44"/>
    <mergeCell ref="F39:F40"/>
    <mergeCell ref="A81:A82"/>
    <mergeCell ref="E43:E44"/>
    <mergeCell ref="A83:A84"/>
    <mergeCell ref="F85:F86"/>
    <mergeCell ref="B71:H71"/>
    <mergeCell ref="G73:G80"/>
    <mergeCell ref="C77:C78"/>
    <mergeCell ref="C79:C80"/>
    <mergeCell ref="B81:B82"/>
    <mergeCell ref="C81:C82"/>
    <mergeCell ref="H81:H82"/>
    <mergeCell ref="B83:B84"/>
    <mergeCell ref="C83:C84"/>
    <mergeCell ref="D83:D84"/>
    <mergeCell ref="E83:E84"/>
    <mergeCell ref="F83:F84"/>
    <mergeCell ref="H83:H84"/>
    <mergeCell ref="G62:G63"/>
    <mergeCell ref="C68:F68"/>
    <mergeCell ref="G81:G82"/>
    <mergeCell ref="G83:G84"/>
    <mergeCell ref="A66:A67"/>
    <mergeCell ref="B66:B67"/>
    <mergeCell ref="C66:C67"/>
    <mergeCell ref="A87:A88"/>
    <mergeCell ref="B87:B88"/>
    <mergeCell ref="C87:C88"/>
    <mergeCell ref="D87:D88"/>
    <mergeCell ref="E87:E88"/>
    <mergeCell ref="F87:F88"/>
    <mergeCell ref="H87:H88"/>
    <mergeCell ref="B85:B86"/>
    <mergeCell ref="A85:A86"/>
    <mergeCell ref="C85:C86"/>
    <mergeCell ref="D85:D86"/>
    <mergeCell ref="E85:E86"/>
    <mergeCell ref="A102:A103"/>
    <mergeCell ref="B102:B103"/>
    <mergeCell ref="C102:C103"/>
    <mergeCell ref="H102:H103"/>
    <mergeCell ref="A104:A105"/>
    <mergeCell ref="B104:B105"/>
    <mergeCell ref="C104:C105"/>
    <mergeCell ref="D104:D105"/>
    <mergeCell ref="E104:E105"/>
    <mergeCell ref="F104:F105"/>
    <mergeCell ref="H104:H105"/>
    <mergeCell ref="A108:A109"/>
    <mergeCell ref="B108:B109"/>
    <mergeCell ref="C108:C109"/>
    <mergeCell ref="D108:D109"/>
    <mergeCell ref="E108:E109"/>
    <mergeCell ref="F108:F109"/>
    <mergeCell ref="H108:H109"/>
    <mergeCell ref="A106:A107"/>
    <mergeCell ref="B106:B107"/>
    <mergeCell ref="C106:C107"/>
    <mergeCell ref="D106:D107"/>
    <mergeCell ref="E106:E107"/>
    <mergeCell ref="C110:F110"/>
    <mergeCell ref="F106:F107"/>
    <mergeCell ref="H106:H107"/>
    <mergeCell ref="B92:H92"/>
    <mergeCell ref="G94:G101"/>
    <mergeCell ref="C98:C99"/>
    <mergeCell ref="C100:C101"/>
    <mergeCell ref="C89:F89"/>
    <mergeCell ref="H85:H86"/>
    <mergeCell ref="G102:G103"/>
    <mergeCell ref="G106:G107"/>
    <mergeCell ref="G104:G105"/>
    <mergeCell ref="G108:G109"/>
    <mergeCell ref="G85:G86"/>
    <mergeCell ref="G87:G88"/>
    <mergeCell ref="D66:D67"/>
    <mergeCell ref="E66:E67"/>
    <mergeCell ref="F66:F67"/>
    <mergeCell ref="H66:H67"/>
    <mergeCell ref="G64:G65"/>
    <mergeCell ref="G66:G67"/>
    <mergeCell ref="G21:G22"/>
    <mergeCell ref="G23:G24"/>
    <mergeCell ref="B50:H50"/>
    <mergeCell ref="G52:G59"/>
    <mergeCell ref="C56:C57"/>
    <mergeCell ref="C58:C59"/>
    <mergeCell ref="G31:G38"/>
    <mergeCell ref="C35:C36"/>
    <mergeCell ref="C37:C38"/>
    <mergeCell ref="C39:C40"/>
    <mergeCell ref="H39:H40"/>
    <mergeCell ref="F41:F42"/>
    <mergeCell ref="H41:H42"/>
    <mergeCell ref="F43:F44"/>
    <mergeCell ref="G39:G40"/>
    <mergeCell ref="G41:G42"/>
    <mergeCell ref="G43:G44"/>
    <mergeCell ref="G45:G46"/>
    <mergeCell ref="H43:H44"/>
    <mergeCell ref="A64:A65"/>
    <mergeCell ref="B64:B65"/>
    <mergeCell ref="C64:C65"/>
    <mergeCell ref="D64:D65"/>
    <mergeCell ref="E64:E65"/>
    <mergeCell ref="F64:F65"/>
    <mergeCell ref="H64:H65"/>
    <mergeCell ref="A60:A61"/>
    <mergeCell ref="B60:B61"/>
    <mergeCell ref="C60:C61"/>
    <mergeCell ref="H60:H61"/>
    <mergeCell ref="A62:A63"/>
    <mergeCell ref="B62:B63"/>
    <mergeCell ref="C62:C63"/>
    <mergeCell ref="D62:D63"/>
    <mergeCell ref="E62:E63"/>
    <mergeCell ref="F62:F63"/>
    <mergeCell ref="H62:H63"/>
    <mergeCell ref="G60:G61"/>
  </mergeCells>
  <pageMargins left="0.25" right="0.25" top="0.75" bottom="0.75" header="0.3" footer="0.3"/>
  <pageSetup paperSize="9" scale="81" orientation="landscape" r:id="rId1"/>
  <rowBreaks count="4" manualBreakCount="4">
    <brk id="26" max="16383" man="1"/>
    <brk id="48" max="16383" man="1"/>
    <brk id="69" max="16383" man="1"/>
    <brk id="8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Пок-ли результ-сти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2019-12-28T04:10:08Z</dcterms:modified>
</cp:coreProperties>
</file>