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21" i="1" l="1"/>
  <c r="E24" i="1"/>
  <c r="D24" i="1"/>
  <c r="D23" i="1"/>
  <c r="D17" i="1" l="1"/>
  <c r="E27" i="1" l="1"/>
  <c r="E26" i="1"/>
  <c r="E25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D27" i="1"/>
  <c r="D26" i="1"/>
  <c r="D25" i="1"/>
  <c r="D22" i="1"/>
  <c r="D20" i="1"/>
  <c r="D19" i="1"/>
  <c r="D18" i="1"/>
  <c r="D16" i="1"/>
  <c r="D15" i="1"/>
  <c r="D14" i="1"/>
  <c r="D13" i="1"/>
  <c r="D12" i="1"/>
  <c r="D11" i="1"/>
  <c r="D10" i="1"/>
</calcChain>
</file>

<file path=xl/sharedStrings.xml><?xml version="1.0" encoding="utf-8"?>
<sst xmlns="http://schemas.openxmlformats.org/spreadsheetml/2006/main" count="47" uniqueCount="47">
  <si>
    <t>Перечень обязательных диагностических исследований</t>
  </si>
  <si>
    <t>1. Опрос (анкетирование)</t>
  </si>
  <si>
    <t>6. Определение относительного  и абсолютного сердечно-сосудистого риска</t>
  </si>
  <si>
    <t>8. Электрокардиография в покое</t>
  </si>
  <si>
    <t>2. Расчет на основании антропометрии (измерение роста, масы тела, окружности талии) индекса массы тела</t>
  </si>
  <si>
    <t>3. Измерение артериального давления на периферических артериях</t>
  </si>
  <si>
    <t xml:space="preserve">4. Определение уровня общего холестерина в крови </t>
  </si>
  <si>
    <t>7. Флюорография легких</t>
  </si>
  <si>
    <t>9. Измерение внутриглазного давления (офтальмотонометрия)</t>
  </si>
  <si>
    <t>11. Краткое индивидуальное профилактическое консультирование</t>
  </si>
  <si>
    <t>12. Общий (клинический) анализ крови развернутый</t>
  </si>
  <si>
    <t>13. Исследование кала на скрытую кровь иммунохимическим методом</t>
  </si>
  <si>
    <t>14. Определение простат-специфического антигена (ПСА) в крови</t>
  </si>
  <si>
    <t>15. Маммография обеих молочных желез в двух проекциях</t>
  </si>
  <si>
    <t>16. Взятие с использованием щетки цитологической цервикального мазка (сосокоба) с поверхности шейки матки ( наружного маточного зева) и цервикального канала на цитологическое исследование (далее - мазок с шейки матки), цитологическое исследование мазка с шейки матки</t>
  </si>
  <si>
    <t>18. Эзофагогастродуоденоскопия</t>
  </si>
  <si>
    <t xml:space="preserve">5. Определение уровня глюкозы в крови натощак </t>
  </si>
  <si>
    <t>17. Прием (осмотр) врачом-терапевтом по результатам первого этапа диспансеризации, в том числе на выявление визуальных и иных онкологических заболеваний, включающий осмотр кожных покровов, слизистых губ и ротовой полости, пальпация щитовидной железы, лимфотических узлов, с целью установления диагноза, определения группы здоровья, группы диспансерного наблюдения, определения медицинских показаний для осмотра (консультаций) и обследований в рамках второго этапа жиспансеризации</t>
  </si>
  <si>
    <t>к Тарифному соглашению в системе ОМС ЕАО на 2021 год</t>
  </si>
  <si>
    <t>1 уровень *</t>
  </si>
  <si>
    <t>2 уровень 2 подуровень **</t>
  </si>
  <si>
    <t>* К 1 уровню относятся:  ОГБУЗ "Облученская РБ", ОГБУЗ "Теплоозерская ЦРБ", ОГБУЗ "Николаевская РБ", ОГБУЗ "Смидовичская РБ", ОГБУЗ "Ленинская ЦРБ", ОГБУЗ "Октябрьская ЦРБ", ОГБУЗ "Валдгеймская ЦРБ", ЧУЗ "Клиническая больница "РЖД-Медицина" г. Хабаровск (структурное подразделение на ст. г. Облучье).</t>
  </si>
  <si>
    <t>от "20" января 2021 года</t>
  </si>
  <si>
    <t>Тарифы и перечень обязательных диагностических исследований для проведения диспансеризации определенных групп взрослого населения  в 2021 году (для межучрежденческих расчетов, осуществляющихся медицинскими организациями на основании заключенных между ними договоров)</t>
  </si>
  <si>
    <t>Код услуги</t>
  </si>
  <si>
    <t>А01.30.026</t>
  </si>
  <si>
    <t>А02.07.004</t>
  </si>
  <si>
    <t>А02.12.001</t>
  </si>
  <si>
    <t>А09.05.026</t>
  </si>
  <si>
    <t>А09.05.023</t>
  </si>
  <si>
    <t>15.23</t>
  </si>
  <si>
    <t>13.19</t>
  </si>
  <si>
    <t>А05.10.006</t>
  </si>
  <si>
    <t>А02.26.015</t>
  </si>
  <si>
    <t>26.73</t>
  </si>
  <si>
    <t>В04.070.002</t>
  </si>
  <si>
    <t>В03.016.003</t>
  </si>
  <si>
    <t>А09.19.001</t>
  </si>
  <si>
    <t>А09.05.130</t>
  </si>
  <si>
    <t>А06.20.004</t>
  </si>
  <si>
    <t>А11.20.003</t>
  </si>
  <si>
    <t>В01.047.005</t>
  </si>
  <si>
    <t>А03.16.001</t>
  </si>
  <si>
    <t>10. Осмотр фельдшером (акушеркой) или врачом акушером-гинекологом</t>
  </si>
  <si>
    <t>Приложение № 26</t>
  </si>
  <si>
    <t>(в редакции Дополнительного соглашения № 4 от 24.05.2021)</t>
  </si>
  <si>
    <t>** Ко 2 уровню 2 подуровню относится: ОГБУЗ "Областная больница".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</si>
</sst>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rgb="FF0099F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" fillId="0" borderId="0"/>
  </cellStyleXfs>
  <cellXfs count="1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164" fontId="3" fillId="0" borderId="1" xfId="1" applyFont="1" applyFill="1" applyBorder="1" applyAlignment="1">
      <alignment horizontal="center" vertical="center"/>
    </xf>
    <xf numFmtId="0" fontId="3" fillId="0" borderId="1" xfId="0" applyFont="1" applyFill="1" applyBorder="1"/>
    <xf numFmtId="164" fontId="3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5" fillId="0" borderId="0" xfId="0" applyFont="1" applyFill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6" fillId="0" borderId="0" xfId="2" applyFont="1" applyAlignment="1">
      <alignment horizontal="right"/>
    </xf>
    <xf numFmtId="0" fontId="6" fillId="0" borderId="0" xfId="2" applyFont="1" applyAlignment="1"/>
  </cellXfs>
  <cellStyles count="3">
    <cellStyle name="Обычный" xfId="0" builtinId="0"/>
    <cellStyle name="Обычный 5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tabSelected="1" view="pageBreakPreview" zoomScale="90" zoomScaleNormal="100" zoomScaleSheetLayoutView="90" workbookViewId="0">
      <selection activeCell="F33" sqref="F33"/>
    </sheetView>
  </sheetViews>
  <sheetFormatPr defaultRowHeight="18.75" x14ac:dyDescent="0.3"/>
  <cols>
    <col min="1" max="1" width="4" style="2" customWidth="1"/>
    <col min="2" max="2" width="71.7109375" style="2" customWidth="1"/>
    <col min="3" max="3" width="18.28515625" style="2" customWidth="1"/>
    <col min="4" max="4" width="15.85546875" style="2" customWidth="1"/>
    <col min="5" max="5" width="18.85546875" style="2" customWidth="1"/>
    <col min="6" max="16384" width="9.140625" style="2"/>
  </cols>
  <sheetData>
    <row r="1" spans="2:6" s="1" customFormat="1" ht="17.25" customHeight="1" x14ac:dyDescent="0.25">
      <c r="D1" s="14" t="s">
        <v>44</v>
      </c>
      <c r="E1" s="14"/>
    </row>
    <row r="2" spans="2:6" s="1" customFormat="1" ht="15" x14ac:dyDescent="0.25">
      <c r="B2" s="14" t="s">
        <v>18</v>
      </c>
      <c r="C2" s="14"/>
      <c r="D2" s="14"/>
      <c r="E2" s="14"/>
    </row>
    <row r="3" spans="2:6" s="1" customFormat="1" ht="15" x14ac:dyDescent="0.25">
      <c r="D3" s="14" t="s">
        <v>22</v>
      </c>
      <c r="E3" s="14"/>
    </row>
    <row r="4" spans="2:6" s="1" customFormat="1" ht="15" x14ac:dyDescent="0.25">
      <c r="D4" s="9"/>
    </row>
    <row r="5" spans="2:6" x14ac:dyDescent="0.3">
      <c r="B5" s="17" t="s">
        <v>45</v>
      </c>
      <c r="C5" s="17"/>
      <c r="D5" s="17"/>
      <c r="E5" s="17"/>
      <c r="F5" s="18"/>
    </row>
    <row r="6" spans="2:6" x14ac:dyDescent="0.3">
      <c r="D6" s="4"/>
    </row>
    <row r="7" spans="2:6" ht="75.75" customHeight="1" x14ac:dyDescent="0.3">
      <c r="B7" s="16" t="s">
        <v>23</v>
      </c>
      <c r="C7" s="16"/>
      <c r="D7" s="16"/>
      <c r="E7" s="16"/>
    </row>
    <row r="8" spans="2:6" ht="9.75" customHeight="1" x14ac:dyDescent="0.3"/>
    <row r="9" spans="2:6" ht="56.25" x14ac:dyDescent="0.3">
      <c r="B9" s="3" t="s">
        <v>0</v>
      </c>
      <c r="C9" s="3" t="s">
        <v>24</v>
      </c>
      <c r="D9" s="3" t="s">
        <v>19</v>
      </c>
      <c r="E9" s="3" t="s">
        <v>20</v>
      </c>
    </row>
    <row r="10" spans="2:6" x14ac:dyDescent="0.3">
      <c r="B10" s="5" t="s">
        <v>1</v>
      </c>
      <c r="C10" s="12" t="s">
        <v>25</v>
      </c>
      <c r="D10" s="6">
        <f>57.06*1.577734467</f>
        <v>90.02552868702</v>
      </c>
      <c r="E10" s="6">
        <f>66.07*1.577734467</f>
        <v>104.24091623468999</v>
      </c>
    </row>
    <row r="11" spans="2:6" ht="37.5" x14ac:dyDescent="0.3">
      <c r="B11" s="5" t="s">
        <v>4</v>
      </c>
      <c r="C11" s="12" t="s">
        <v>26</v>
      </c>
      <c r="D11" s="6">
        <f>44.14*1.577734467</f>
        <v>69.641199373380005</v>
      </c>
      <c r="E11" s="6">
        <f>51.11*1.577734467</f>
        <v>80.638008608370001</v>
      </c>
    </row>
    <row r="12" spans="2:6" ht="37.5" x14ac:dyDescent="0.3">
      <c r="B12" s="5" t="s">
        <v>5</v>
      </c>
      <c r="C12" s="12" t="s">
        <v>27</v>
      </c>
      <c r="D12" s="6">
        <f>24.08*1.577734467</f>
        <v>37.99184596536</v>
      </c>
      <c r="E12" s="6">
        <f>27.88*1.577734467</f>
        <v>43.987236939959999</v>
      </c>
    </row>
    <row r="13" spans="2:6" x14ac:dyDescent="0.3">
      <c r="B13" s="5" t="s">
        <v>6</v>
      </c>
      <c r="C13" s="12" t="s">
        <v>28</v>
      </c>
      <c r="D13" s="6">
        <f>60.12*1.577734467</f>
        <v>94.853396156039992</v>
      </c>
      <c r="E13" s="6">
        <f>69.61*1.577734467</f>
        <v>109.82609624787</v>
      </c>
    </row>
    <row r="14" spans="2:6" x14ac:dyDescent="0.3">
      <c r="B14" s="5" t="s">
        <v>16</v>
      </c>
      <c r="C14" s="12" t="s">
        <v>29</v>
      </c>
      <c r="D14" s="6">
        <f>103.55*1.577734467</f>
        <v>163.37440405785</v>
      </c>
      <c r="E14" s="6">
        <f>119.9*1.577734467</f>
        <v>189.17036259330001</v>
      </c>
    </row>
    <row r="15" spans="2:6" ht="37.5" x14ac:dyDescent="0.3">
      <c r="B15" s="5" t="s">
        <v>2</v>
      </c>
      <c r="C15" s="12" t="s">
        <v>30</v>
      </c>
      <c r="D15" s="6">
        <f>57.06*1.577734467</f>
        <v>90.02552868702</v>
      </c>
      <c r="E15" s="6">
        <f>66.07*1.577734467</f>
        <v>104.24091623468999</v>
      </c>
    </row>
    <row r="16" spans="2:6" x14ac:dyDescent="0.3">
      <c r="B16" s="7" t="s">
        <v>7</v>
      </c>
      <c r="C16" s="13" t="s">
        <v>31</v>
      </c>
      <c r="D16" s="6">
        <f>73.6*1.577734467</f>
        <v>116.1212567712</v>
      </c>
      <c r="E16" s="6">
        <f>85.22*1.577734467</f>
        <v>134.45453127773999</v>
      </c>
    </row>
    <row r="17" spans="1:10" x14ac:dyDescent="0.3">
      <c r="B17" s="7" t="s">
        <v>3</v>
      </c>
      <c r="C17" s="13" t="s">
        <v>32</v>
      </c>
      <c r="D17" s="8">
        <f>284.76*1.577734467</f>
        <v>449.27566682291996</v>
      </c>
      <c r="E17" s="8">
        <f>329.74*1.577734467</f>
        <v>520.24216314858006</v>
      </c>
    </row>
    <row r="18" spans="1:10" ht="37.5" x14ac:dyDescent="0.3">
      <c r="B18" s="5" t="s">
        <v>8</v>
      </c>
      <c r="C18" s="12" t="s">
        <v>33</v>
      </c>
      <c r="D18" s="6">
        <f>272.82*1.577734467</f>
        <v>430.43751728693996</v>
      </c>
      <c r="E18" s="6">
        <f>315.9*1.577734467</f>
        <v>498.40631812529995</v>
      </c>
    </row>
    <row r="19" spans="1:10" ht="38.25" customHeight="1" x14ac:dyDescent="0.3">
      <c r="B19" s="5" t="s">
        <v>43</v>
      </c>
      <c r="C19" s="12" t="s">
        <v>34</v>
      </c>
      <c r="D19" s="6">
        <f>209.98*1.577734467</f>
        <v>331.29268338065998</v>
      </c>
      <c r="E19" s="6">
        <f>243.13*1.577734467</f>
        <v>383.59458096170999</v>
      </c>
    </row>
    <row r="20" spans="1:10" ht="37.5" x14ac:dyDescent="0.3">
      <c r="B20" s="5" t="s">
        <v>9</v>
      </c>
      <c r="C20" s="12" t="s">
        <v>35</v>
      </c>
      <c r="D20" s="6">
        <f>80.26*1.577734467</f>
        <v>126.62896832142</v>
      </c>
      <c r="E20" s="6">
        <f>92.93*1.577734467</f>
        <v>146.61886401831001</v>
      </c>
    </row>
    <row r="21" spans="1:10" x14ac:dyDescent="0.3">
      <c r="B21" s="7" t="s">
        <v>10</v>
      </c>
      <c r="C21" s="13" t="s">
        <v>36</v>
      </c>
      <c r="D21" s="6">
        <f>133.67*1.577734467</f>
        <v>210.89576620388996</v>
      </c>
      <c r="E21" s="6">
        <f>154.78*1.577734467</f>
        <v>244.20174080225999</v>
      </c>
    </row>
    <row r="22" spans="1:10" ht="37.5" x14ac:dyDescent="0.3">
      <c r="B22" s="5" t="s">
        <v>11</v>
      </c>
      <c r="C22" s="12" t="s">
        <v>37</v>
      </c>
      <c r="D22" s="6">
        <f>211.36*1.577734467</f>
        <v>333.46995694512003</v>
      </c>
      <c r="E22" s="6">
        <f>244.74*1.577734467</f>
        <v>386.13473345358</v>
      </c>
    </row>
    <row r="23" spans="1:10" ht="37.5" x14ac:dyDescent="0.3">
      <c r="B23" s="5" t="s">
        <v>12</v>
      </c>
      <c r="C23" s="13" t="s">
        <v>38</v>
      </c>
      <c r="D23" s="6">
        <f>194.28*1.577734467</f>
        <v>306.52225224875997</v>
      </c>
      <c r="E23" s="6">
        <f>224.95*1.577734467</f>
        <v>354.91136835164997</v>
      </c>
    </row>
    <row r="24" spans="1:10" x14ac:dyDescent="0.3">
      <c r="B24" s="7" t="s">
        <v>13</v>
      </c>
      <c r="C24" s="13" t="s">
        <v>39</v>
      </c>
      <c r="D24" s="6">
        <f>465.98*1.577734467</f>
        <v>735.19270693266003</v>
      </c>
      <c r="E24" s="6">
        <f>539.55*1.577734467</f>
        <v>851.26663166984986</v>
      </c>
    </row>
    <row r="25" spans="1:10" ht="104.25" customHeight="1" x14ac:dyDescent="0.3">
      <c r="B25" s="5" t="s">
        <v>14</v>
      </c>
      <c r="C25" s="12" t="s">
        <v>40</v>
      </c>
      <c r="D25" s="6">
        <f>594.46*1.577734467</f>
        <v>937.90003125281999</v>
      </c>
      <c r="E25" s="6">
        <f>688.33*1.577734467</f>
        <v>1086.0019656701099</v>
      </c>
    </row>
    <row r="26" spans="1:10" ht="200.25" customHeight="1" x14ac:dyDescent="0.3">
      <c r="B26" s="5" t="s">
        <v>17</v>
      </c>
      <c r="C26" s="12" t="s">
        <v>41</v>
      </c>
      <c r="D26" s="6">
        <f>329.13*1.577734467</f>
        <v>519.27974512370997</v>
      </c>
      <c r="E26" s="6">
        <f>381.1*1.577734467</f>
        <v>601.27460537370007</v>
      </c>
    </row>
    <row r="27" spans="1:10" ht="18.75" customHeight="1" x14ac:dyDescent="0.3">
      <c r="B27" s="7" t="s">
        <v>15</v>
      </c>
      <c r="C27" s="13" t="s">
        <v>42</v>
      </c>
      <c r="D27" s="6">
        <f>767.17*1.577734467</f>
        <v>1210.3905510483899</v>
      </c>
      <c r="E27" s="6">
        <f>888.31*1.577734467</f>
        <v>1401.5173043807699</v>
      </c>
    </row>
    <row r="28" spans="1:10" ht="10.5" customHeight="1" x14ac:dyDescent="0.3"/>
    <row r="29" spans="1:10" ht="48.75" customHeight="1" x14ac:dyDescent="0.3">
      <c r="A29" s="15" t="s">
        <v>21</v>
      </c>
      <c r="B29" s="15"/>
      <c r="C29" s="15"/>
      <c r="D29" s="15"/>
      <c r="E29" s="15"/>
      <c r="F29" s="10"/>
      <c r="G29" s="10"/>
      <c r="H29" s="10"/>
      <c r="I29" s="10"/>
      <c r="J29" s="10"/>
    </row>
    <row r="30" spans="1:10" ht="6" customHeight="1" x14ac:dyDescent="0.3">
      <c r="A30" s="10"/>
      <c r="B30" s="10"/>
      <c r="C30" s="10"/>
      <c r="D30" s="10"/>
      <c r="E30" s="11"/>
      <c r="F30" s="10"/>
    </row>
    <row r="31" spans="1:10" ht="18.75" customHeight="1" x14ac:dyDescent="0.3">
      <c r="A31" s="15" t="s">
        <v>46</v>
      </c>
      <c r="B31" s="15"/>
      <c r="C31" s="15"/>
      <c r="D31" s="15"/>
      <c r="E31" s="15"/>
      <c r="F31" s="10"/>
      <c r="G31" s="10"/>
      <c r="H31" s="10"/>
      <c r="I31" s="10"/>
      <c r="J31" s="10"/>
    </row>
  </sheetData>
  <mergeCells count="7">
    <mergeCell ref="A29:E29"/>
    <mergeCell ref="A31:E31"/>
    <mergeCell ref="B7:E7"/>
    <mergeCell ref="D1:E1"/>
    <mergeCell ref="B2:E2"/>
    <mergeCell ref="D3:E3"/>
    <mergeCell ref="B5:E5"/>
  </mergeCells>
  <pageMargins left="0.7" right="0.7" top="0.75" bottom="0.75" header="0.3" footer="0.3"/>
  <pageSetup paperSize="9" scale="67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2021-05-24T04:47:27Z</dcterms:modified>
</cp:coreProperties>
</file>